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y files_\MISU\Remi Goujon\"/>
    </mc:Choice>
  </mc:AlternateContent>
  <xr:revisionPtr revIDLastSave="0" documentId="13_ncr:1_{BBC1B228-7664-4C16-AC06-F14762D5A562}" xr6:coauthVersionLast="47" xr6:coauthVersionMax="47" xr10:uidLastSave="{00000000-0000-0000-0000-000000000000}"/>
  <bookViews>
    <workbookView xWindow="2640" yWindow="675" windowWidth="22935" windowHeight="14655" xr2:uid="{DCA72024-B164-42FB-836E-F529540DA4C3}"/>
  </bookViews>
  <sheets>
    <sheet name="BP 2023-2024" sheetId="4" r:id="rId1"/>
    <sheet name="BP with details" sheetId="1" r:id="rId2"/>
    <sheet name="Adv-Marketing-Sal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1" l="1"/>
  <c r="G39" i="1"/>
  <c r="G36" i="1"/>
  <c r="G37" i="1"/>
  <c r="G38" i="1"/>
  <c r="G35" i="1"/>
  <c r="G33" i="1"/>
  <c r="G34" i="1"/>
  <c r="G32" i="1"/>
  <c r="G31" i="1"/>
  <c r="G30" i="1"/>
  <c r="G29" i="1"/>
  <c r="G28" i="1"/>
  <c r="G27" i="1"/>
  <c r="G26" i="1"/>
  <c r="G25" i="1"/>
  <c r="G24" i="1"/>
  <c r="G23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AC74" i="4"/>
  <c r="AB74" i="4"/>
  <c r="AA74" i="4"/>
  <c r="Z74" i="4"/>
  <c r="Z71" i="4" s="1"/>
  <c r="AD71" i="4" s="1"/>
  <c r="Y74" i="4"/>
  <c r="X74" i="4"/>
  <c r="W74" i="4"/>
  <c r="V74" i="4"/>
  <c r="U74" i="4"/>
  <c r="T74" i="4"/>
  <c r="M74" i="4"/>
  <c r="Q74" i="4" s="1"/>
  <c r="L74" i="4"/>
  <c r="AC73" i="4"/>
  <c r="AB73" i="4"/>
  <c r="AA73" i="4"/>
  <c r="Z73" i="4"/>
  <c r="Y73" i="4"/>
  <c r="X73" i="4"/>
  <c r="X71" i="4" s="1"/>
  <c r="W73" i="4"/>
  <c r="V73" i="4"/>
  <c r="AD73" i="4" s="1"/>
  <c r="U73" i="4"/>
  <c r="T73" i="4"/>
  <c r="S73" i="4"/>
  <c r="R73" i="4"/>
  <c r="P73" i="4"/>
  <c r="P71" i="4" s="1"/>
  <c r="O73" i="4"/>
  <c r="N73" i="4"/>
  <c r="Q73" i="4" s="1"/>
  <c r="M73" i="4"/>
  <c r="L73" i="4"/>
  <c r="AC72" i="4"/>
  <c r="AC71" i="4" s="1"/>
  <c r="AB72" i="4"/>
  <c r="AA72" i="4"/>
  <c r="AA71" i="4" s="1"/>
  <c r="Z72" i="4"/>
  <c r="Y72" i="4"/>
  <c r="Y71" i="4" s="1"/>
  <c r="X72" i="4"/>
  <c r="W72" i="4"/>
  <c r="V72" i="4"/>
  <c r="U72" i="4"/>
  <c r="U71" i="4" s="1"/>
  <c r="T72" i="4"/>
  <c r="S72" i="4"/>
  <c r="S71" i="4" s="1"/>
  <c r="R72" i="4"/>
  <c r="Q72" i="4"/>
  <c r="P72" i="4"/>
  <c r="O72" i="4"/>
  <c r="N72" i="4"/>
  <c r="M72" i="4"/>
  <c r="M71" i="4" s="1"/>
  <c r="L72" i="4"/>
  <c r="AB71" i="4"/>
  <c r="W71" i="4"/>
  <c r="V71" i="4"/>
  <c r="T71" i="4"/>
  <c r="R71" i="4"/>
  <c r="O71" i="4"/>
  <c r="N71" i="4"/>
  <c r="L71" i="4"/>
  <c r="K71" i="4"/>
  <c r="J71" i="4"/>
  <c r="I71" i="4"/>
  <c r="H71" i="4"/>
  <c r="G71" i="4"/>
  <c r="F71" i="4"/>
  <c r="E71" i="4"/>
  <c r="D71" i="4"/>
  <c r="C71" i="4"/>
  <c r="F70" i="4"/>
  <c r="C70" i="4"/>
  <c r="F69" i="4"/>
  <c r="E69" i="4"/>
  <c r="D69" i="4"/>
  <c r="C69" i="4"/>
  <c r="AD64" i="4"/>
  <c r="M64" i="4"/>
  <c r="C64" i="4"/>
  <c r="C59" i="4" s="1"/>
  <c r="AD63" i="4"/>
  <c r="Q63" i="4"/>
  <c r="C63" i="4"/>
  <c r="AD62" i="4"/>
  <c r="Q62" i="4"/>
  <c r="C62" i="4"/>
  <c r="AD61" i="4"/>
  <c r="Q61" i="4"/>
  <c r="C61" i="4"/>
  <c r="AD60" i="4"/>
  <c r="AD59" i="4" s="1"/>
  <c r="Q60" i="4"/>
  <c r="C60" i="4"/>
  <c r="AC59" i="4"/>
  <c r="AB59" i="4"/>
  <c r="AA59" i="4"/>
  <c r="Z59" i="4"/>
  <c r="Y59" i="4"/>
  <c r="X59" i="4"/>
  <c r="W59" i="4"/>
  <c r="V59" i="4"/>
  <c r="U59" i="4"/>
  <c r="T59" i="4"/>
  <c r="S59" i="4"/>
  <c r="R59" i="4"/>
  <c r="L59" i="4"/>
  <c r="K59" i="4"/>
  <c r="J59" i="4"/>
  <c r="I59" i="4"/>
  <c r="H59" i="4"/>
  <c r="G59" i="4"/>
  <c r="F59" i="4"/>
  <c r="E59" i="4"/>
  <c r="D59" i="4"/>
  <c r="AD58" i="4"/>
  <c r="Q58" i="4"/>
  <c r="C58" i="4"/>
  <c r="AD57" i="4"/>
  <c r="Q57" i="4"/>
  <c r="C57" i="4"/>
  <c r="C55" i="4" s="1"/>
  <c r="AD56" i="4"/>
  <c r="Q56" i="4"/>
  <c r="C56" i="4"/>
  <c r="AC55" i="4"/>
  <c r="AB55" i="4"/>
  <c r="AA55" i="4"/>
  <c r="Z55" i="4"/>
  <c r="Y55" i="4"/>
  <c r="X55" i="4"/>
  <c r="W55" i="4"/>
  <c r="V55" i="4"/>
  <c r="U55" i="4"/>
  <c r="T55" i="4"/>
  <c r="AD55" i="4" s="1"/>
  <c r="S55" i="4"/>
  <c r="R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AD54" i="4"/>
  <c r="Q54" i="4"/>
  <c r="AD53" i="4"/>
  <c r="Q53" i="4"/>
  <c r="AD52" i="4"/>
  <c r="Q52" i="4"/>
  <c r="AC51" i="4"/>
  <c r="AB51" i="4"/>
  <c r="AA51" i="4"/>
  <c r="Z51" i="4"/>
  <c r="Y51" i="4"/>
  <c r="X51" i="4"/>
  <c r="W51" i="4"/>
  <c r="V51" i="4"/>
  <c r="U51" i="4"/>
  <c r="T51" i="4"/>
  <c r="S51" i="4"/>
  <c r="R51" i="4"/>
  <c r="AD51" i="4" s="1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W50" i="4"/>
  <c r="AB50" i="4" s="1"/>
  <c r="AB49" i="4" s="1"/>
  <c r="S50" i="4"/>
  <c r="X50" i="4" s="1"/>
  <c r="X49" i="4" s="1"/>
  <c r="O50" i="4"/>
  <c r="N50" i="4"/>
  <c r="L50" i="4"/>
  <c r="L49" i="4" s="1"/>
  <c r="C50" i="4"/>
  <c r="AC49" i="4"/>
  <c r="AA49" i="4"/>
  <c r="Z49" i="4"/>
  <c r="V49" i="4"/>
  <c r="U49" i="4"/>
  <c r="S49" i="4"/>
  <c r="R49" i="4"/>
  <c r="P49" i="4"/>
  <c r="N49" i="4"/>
  <c r="M49" i="4"/>
  <c r="K49" i="4"/>
  <c r="J49" i="4"/>
  <c r="I49" i="4"/>
  <c r="H49" i="4"/>
  <c r="G49" i="4"/>
  <c r="F49" i="4"/>
  <c r="E49" i="4"/>
  <c r="D49" i="4"/>
  <c r="C49" i="4"/>
  <c r="F48" i="4"/>
  <c r="S47" i="4"/>
  <c r="Q47" i="4"/>
  <c r="T46" i="4"/>
  <c r="S46" i="4"/>
  <c r="Q46" i="4"/>
  <c r="S45" i="4"/>
  <c r="Q45" i="4"/>
  <c r="R44" i="4"/>
  <c r="Q44" i="4"/>
  <c r="P43" i="4"/>
  <c r="O43" i="4"/>
  <c r="N43" i="4"/>
  <c r="M43" i="4"/>
  <c r="L43" i="4"/>
  <c r="K43" i="4"/>
  <c r="J43" i="4"/>
  <c r="I43" i="4"/>
  <c r="H43" i="4"/>
  <c r="G43" i="4"/>
  <c r="F43" i="4"/>
  <c r="E43" i="4"/>
  <c r="Q43" i="4" s="1"/>
  <c r="D43" i="4"/>
  <c r="C43" i="4"/>
  <c r="R42" i="4"/>
  <c r="S42" i="4" s="1"/>
  <c r="Q42" i="4"/>
  <c r="C42" i="4"/>
  <c r="U41" i="4"/>
  <c r="V41" i="4" s="1"/>
  <c r="W41" i="4" s="1"/>
  <c r="X41" i="4" s="1"/>
  <c r="Y41" i="4" s="1"/>
  <c r="Z41" i="4" s="1"/>
  <c r="AA41" i="4" s="1"/>
  <c r="AB41" i="4" s="1"/>
  <c r="AC41" i="4" s="1"/>
  <c r="S41" i="4"/>
  <c r="T41" i="4" s="1"/>
  <c r="R41" i="4"/>
  <c r="Q41" i="4"/>
  <c r="C41" i="4"/>
  <c r="V40" i="4"/>
  <c r="W40" i="4" s="1"/>
  <c r="X40" i="4" s="1"/>
  <c r="Y40" i="4" s="1"/>
  <c r="Z40" i="4" s="1"/>
  <c r="AA40" i="4" s="1"/>
  <c r="AB40" i="4" s="1"/>
  <c r="AC40" i="4" s="1"/>
  <c r="T40" i="4"/>
  <c r="U40" i="4" s="1"/>
  <c r="S40" i="4"/>
  <c r="Q40" i="4"/>
  <c r="C40" i="4"/>
  <c r="T39" i="4"/>
  <c r="S39" i="4"/>
  <c r="Q39" i="4"/>
  <c r="C39" i="4"/>
  <c r="R38" i="4"/>
  <c r="S38" i="4" s="1"/>
  <c r="T38" i="4" s="1"/>
  <c r="U38" i="4" s="1"/>
  <c r="V38" i="4" s="1"/>
  <c r="W38" i="4" s="1"/>
  <c r="X38" i="4" s="1"/>
  <c r="Y38" i="4" s="1"/>
  <c r="Z38" i="4" s="1"/>
  <c r="AA38" i="4" s="1"/>
  <c r="AB38" i="4" s="1"/>
  <c r="AC38" i="4" s="1"/>
  <c r="Q38" i="4"/>
  <c r="C38" i="4"/>
  <c r="R37" i="4"/>
  <c r="Q37" i="4"/>
  <c r="C37" i="4"/>
  <c r="X36" i="4"/>
  <c r="Y36" i="4" s="1"/>
  <c r="Z36" i="4" s="1"/>
  <c r="AA36" i="4" s="1"/>
  <c r="AB36" i="4" s="1"/>
  <c r="AC36" i="4" s="1"/>
  <c r="V36" i="4"/>
  <c r="W36" i="4" s="1"/>
  <c r="T36" i="4"/>
  <c r="U36" i="4" s="1"/>
  <c r="R36" i="4"/>
  <c r="S36" i="4" s="1"/>
  <c r="Q36" i="4"/>
  <c r="C36" i="4"/>
  <c r="S35" i="4"/>
  <c r="Q35" i="4"/>
  <c r="C35" i="4"/>
  <c r="S34" i="4"/>
  <c r="R34" i="4"/>
  <c r="Q34" i="4"/>
  <c r="C34" i="4"/>
  <c r="T33" i="4"/>
  <c r="S33" i="4"/>
  <c r="C33" i="4"/>
  <c r="S32" i="4"/>
  <c r="Q32" i="4"/>
  <c r="C32" i="4"/>
  <c r="U31" i="4"/>
  <c r="Q31" i="4"/>
  <c r="P30" i="4"/>
  <c r="O30" i="4"/>
  <c r="N30" i="4"/>
  <c r="M30" i="4"/>
  <c r="L30" i="4"/>
  <c r="K30" i="4"/>
  <c r="J30" i="4"/>
  <c r="I30" i="4"/>
  <c r="H30" i="4"/>
  <c r="G30" i="4"/>
  <c r="F30" i="4"/>
  <c r="F75" i="4" s="1"/>
  <c r="E30" i="4"/>
  <c r="D30" i="4"/>
  <c r="AC24" i="4"/>
  <c r="AB24" i="4"/>
  <c r="AA24" i="4"/>
  <c r="Z24" i="4"/>
  <c r="Y24" i="4"/>
  <c r="X24" i="4"/>
  <c r="W24" i="4"/>
  <c r="V24" i="4"/>
  <c r="U24" i="4"/>
  <c r="T24" i="4"/>
  <c r="S24" i="4"/>
  <c r="R24" i="4"/>
  <c r="P24" i="4"/>
  <c r="K22" i="4"/>
  <c r="J22" i="4"/>
  <c r="I22" i="4"/>
  <c r="H22" i="4"/>
  <c r="G22" i="4"/>
  <c r="F22" i="4"/>
  <c r="E22" i="4"/>
  <c r="J20" i="4"/>
  <c r="I20" i="4"/>
  <c r="H20" i="4"/>
  <c r="G20" i="4"/>
  <c r="F20" i="4"/>
  <c r="E20" i="4"/>
  <c r="AC19" i="4"/>
  <c r="Y19" i="4"/>
  <c r="S19" i="4"/>
  <c r="O19" i="4"/>
  <c r="Z18" i="4"/>
  <c r="Y18" i="4"/>
  <c r="W18" i="4"/>
  <c r="R18" i="4"/>
  <c r="M18" i="4"/>
  <c r="AA17" i="4"/>
  <c r="Y17" i="4"/>
  <c r="S17" i="4"/>
  <c r="K17" i="4"/>
  <c r="Z16" i="4"/>
  <c r="Y16" i="4"/>
  <c r="Y20" i="4" s="1"/>
  <c r="T16" i="4"/>
  <c r="R16" i="4"/>
  <c r="O16" i="4"/>
  <c r="AA15" i="4"/>
  <c r="S15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AC13" i="4"/>
  <c r="AB13" i="4"/>
  <c r="AA13" i="4"/>
  <c r="Z13" i="4"/>
  <c r="Y13" i="4"/>
  <c r="X13" i="4"/>
  <c r="W13" i="4"/>
  <c r="V13" i="4"/>
  <c r="AD13" i="4" s="1"/>
  <c r="U13" i="4"/>
  <c r="T13" i="4"/>
  <c r="S13" i="4"/>
  <c r="R13" i="4"/>
  <c r="P13" i="4"/>
  <c r="O13" i="4"/>
  <c r="N13" i="4"/>
  <c r="M13" i="4"/>
  <c r="L13" i="4"/>
  <c r="K13" i="4"/>
  <c r="J13" i="4"/>
  <c r="I13" i="4"/>
  <c r="H13" i="4"/>
  <c r="H15" i="4" s="1"/>
  <c r="H25" i="4" s="1"/>
  <c r="G13" i="4"/>
  <c r="F13" i="4"/>
  <c r="E13" i="4"/>
  <c r="Q13" i="4" s="1"/>
  <c r="AC12" i="4"/>
  <c r="AC15" i="4" s="1"/>
  <c r="AB12" i="4"/>
  <c r="AA12" i="4"/>
  <c r="Z12" i="4"/>
  <c r="Z15" i="4" s="1"/>
  <c r="Y12" i="4"/>
  <c r="Y15" i="4" s="1"/>
  <c r="X12" i="4"/>
  <c r="X15" i="4" s="1"/>
  <c r="W12" i="4"/>
  <c r="W15" i="4" s="1"/>
  <c r="V12" i="4"/>
  <c r="V15" i="4" s="1"/>
  <c r="U12" i="4"/>
  <c r="U15" i="4" s="1"/>
  <c r="T12" i="4"/>
  <c r="S12" i="4"/>
  <c r="R12" i="4"/>
  <c r="R15" i="4" s="1"/>
  <c r="P12" i="4"/>
  <c r="P15" i="4" s="1"/>
  <c r="O12" i="4"/>
  <c r="O15" i="4" s="1"/>
  <c r="N12" i="4"/>
  <c r="N15" i="4" s="1"/>
  <c r="M12" i="4"/>
  <c r="M15" i="4" s="1"/>
  <c r="L12" i="4"/>
  <c r="K12" i="4"/>
  <c r="K15" i="4" s="1"/>
  <c r="J12" i="4"/>
  <c r="J15" i="4" s="1"/>
  <c r="J25" i="4" s="1"/>
  <c r="I12" i="4"/>
  <c r="I15" i="4" s="1"/>
  <c r="I25" i="4" s="1"/>
  <c r="H12" i="4"/>
  <c r="G12" i="4"/>
  <c r="G15" i="4" s="1"/>
  <c r="G25" i="4" s="1"/>
  <c r="F12" i="4"/>
  <c r="F15" i="4" s="1"/>
  <c r="F25" i="4" s="1"/>
  <c r="E12" i="4"/>
  <c r="Q12" i="4" s="1"/>
  <c r="AC11" i="4"/>
  <c r="AB11" i="4"/>
  <c r="AA11" i="4"/>
  <c r="Z11" i="4"/>
  <c r="Y11" i="4"/>
  <c r="X11" i="4"/>
  <c r="W11" i="4"/>
  <c r="V11" i="4"/>
  <c r="U11" i="4"/>
  <c r="T11" i="4"/>
  <c r="S11" i="4"/>
  <c r="R11" i="4"/>
  <c r="AD11" i="4" s="1"/>
  <c r="P11" i="4"/>
  <c r="O11" i="4"/>
  <c r="N11" i="4"/>
  <c r="M11" i="4"/>
  <c r="L11" i="4"/>
  <c r="K11" i="4"/>
  <c r="Q11" i="4" s="1"/>
  <c r="AC10" i="4"/>
  <c r="AC21" i="4" s="1"/>
  <c r="AC22" i="4" s="1"/>
  <c r="AB10" i="4"/>
  <c r="AB21" i="4" s="1"/>
  <c r="AB22" i="4" s="1"/>
  <c r="AA10" i="4"/>
  <c r="AA21" i="4" s="1"/>
  <c r="AA22" i="4" s="1"/>
  <c r="Z10" i="4"/>
  <c r="Y10" i="4"/>
  <c r="Y21" i="4" s="1"/>
  <c r="Y22" i="4" s="1"/>
  <c r="X10" i="4"/>
  <c r="X17" i="4" s="1"/>
  <c r="W10" i="4"/>
  <c r="W21" i="4" s="1"/>
  <c r="W22" i="4" s="1"/>
  <c r="V10" i="4"/>
  <c r="AD10" i="4" s="1"/>
  <c r="U10" i="4"/>
  <c r="U21" i="4" s="1"/>
  <c r="U22" i="4" s="1"/>
  <c r="T10" i="4"/>
  <c r="S10" i="4"/>
  <c r="S21" i="4" s="1"/>
  <c r="S22" i="4" s="1"/>
  <c r="R10" i="4"/>
  <c r="P10" i="4"/>
  <c r="P17" i="4" s="1"/>
  <c r="O10" i="4"/>
  <c r="O21" i="4" s="1"/>
  <c r="O22" i="4" s="1"/>
  <c r="N10" i="4"/>
  <c r="N19" i="4" s="1"/>
  <c r="M10" i="4"/>
  <c r="M21" i="4" s="1"/>
  <c r="M22" i="4" s="1"/>
  <c r="L10" i="4"/>
  <c r="L16" i="4" s="1"/>
  <c r="K10" i="4"/>
  <c r="K18" i="4" s="1"/>
  <c r="I10" i="4"/>
  <c r="H10" i="4"/>
  <c r="G10" i="4"/>
  <c r="F10" i="4"/>
  <c r="E10" i="4"/>
  <c r="Q10" i="4" s="1"/>
  <c r="AD8" i="4"/>
  <c r="Q8" i="4"/>
  <c r="AD7" i="4"/>
  <c r="Q7" i="4"/>
  <c r="AD6" i="4"/>
  <c r="Q6" i="4"/>
  <c r="AD5" i="4"/>
  <c r="Q5" i="4"/>
  <c r="G42" i="1" l="1"/>
  <c r="G41" i="1"/>
  <c r="G22" i="1"/>
  <c r="G21" i="1"/>
  <c r="Y25" i="4"/>
  <c r="F77" i="4"/>
  <c r="F76" i="4"/>
  <c r="AD14" i="4"/>
  <c r="K16" i="4"/>
  <c r="U16" i="4"/>
  <c r="U20" i="4" s="1"/>
  <c r="U25" i="4" s="1"/>
  <c r="M17" i="4"/>
  <c r="W17" i="4"/>
  <c r="O18" i="4"/>
  <c r="AA18" i="4"/>
  <c r="U19" i="4"/>
  <c r="N21" i="4"/>
  <c r="N22" i="4" s="1"/>
  <c r="R30" i="4"/>
  <c r="V17" i="4"/>
  <c r="L21" i="4"/>
  <c r="AD39" i="4"/>
  <c r="U39" i="4"/>
  <c r="V39" i="4" s="1"/>
  <c r="W39" i="4" s="1"/>
  <c r="X39" i="4" s="1"/>
  <c r="Y39" i="4" s="1"/>
  <c r="Z39" i="4" s="1"/>
  <c r="AA39" i="4" s="1"/>
  <c r="AB39" i="4" s="1"/>
  <c r="AC39" i="4" s="1"/>
  <c r="R19" i="4"/>
  <c r="R17" i="4"/>
  <c r="R21" i="4"/>
  <c r="Z19" i="4"/>
  <c r="Z17" i="4"/>
  <c r="Z21" i="4"/>
  <c r="Z22" i="4" s="1"/>
  <c r="L15" i="4"/>
  <c r="T15" i="4"/>
  <c r="AD15" i="4" s="1"/>
  <c r="AB15" i="4"/>
  <c r="W16" i="4"/>
  <c r="N17" i="4"/>
  <c r="AC18" i="4"/>
  <c r="V19" i="4"/>
  <c r="P21" i="4"/>
  <c r="P22" i="4" s="1"/>
  <c r="T35" i="4"/>
  <c r="U35" i="4" s="1"/>
  <c r="V35" i="4" s="1"/>
  <c r="W35" i="4" s="1"/>
  <c r="X35" i="4" s="1"/>
  <c r="Y35" i="4" s="1"/>
  <c r="Z35" i="4" s="1"/>
  <c r="AA35" i="4" s="1"/>
  <c r="AB35" i="4" s="1"/>
  <c r="AC35" i="4" s="1"/>
  <c r="Q51" i="4"/>
  <c r="Q55" i="4"/>
  <c r="AD74" i="4"/>
  <c r="M16" i="4"/>
  <c r="M20" i="4" s="1"/>
  <c r="M25" i="4" s="1"/>
  <c r="O17" i="4"/>
  <c r="O20" i="4" s="1"/>
  <c r="O25" i="4" s="1"/>
  <c r="K19" i="4"/>
  <c r="W19" i="4"/>
  <c r="C30" i="4"/>
  <c r="C75" i="4" s="1"/>
  <c r="T34" i="4"/>
  <c r="U34" i="4" s="1"/>
  <c r="V34" i="4" s="1"/>
  <c r="W34" i="4" s="1"/>
  <c r="X34" i="4" s="1"/>
  <c r="Y34" i="4" s="1"/>
  <c r="Z34" i="4" s="1"/>
  <c r="AA34" i="4" s="1"/>
  <c r="AB34" i="4" s="1"/>
  <c r="AC34" i="4" s="1"/>
  <c r="AD40" i="4"/>
  <c r="AD47" i="4"/>
  <c r="T47" i="4"/>
  <c r="U47" i="4" s="1"/>
  <c r="V47" i="4" s="1"/>
  <c r="W47" i="4" s="1"/>
  <c r="X47" i="4" s="1"/>
  <c r="Y47" i="4" s="1"/>
  <c r="Z47" i="4" s="1"/>
  <c r="AA47" i="4" s="1"/>
  <c r="AB47" i="4" s="1"/>
  <c r="AC47" i="4" s="1"/>
  <c r="AD72" i="4"/>
  <c r="X18" i="4"/>
  <c r="X16" i="4"/>
  <c r="X20" i="4" s="1"/>
  <c r="X25" i="4" s="1"/>
  <c r="X19" i="4"/>
  <c r="T19" i="4"/>
  <c r="T17" i="4"/>
  <c r="T20" i="4" s="1"/>
  <c r="T18" i="4"/>
  <c r="AB19" i="4"/>
  <c r="AB17" i="4"/>
  <c r="AB18" i="4"/>
  <c r="AD12" i="4"/>
  <c r="Z20" i="4"/>
  <c r="Z25" i="4" s="1"/>
  <c r="S18" i="4"/>
  <c r="AD18" i="4" s="1"/>
  <c r="M19" i="4"/>
  <c r="T21" i="4"/>
  <c r="T22" i="4" s="1"/>
  <c r="U33" i="4"/>
  <c r="V33" i="4" s="1"/>
  <c r="W33" i="4" s="1"/>
  <c r="X33" i="4" s="1"/>
  <c r="Y33" i="4" s="1"/>
  <c r="Z33" i="4" s="1"/>
  <c r="AA33" i="4" s="1"/>
  <c r="AB33" i="4" s="1"/>
  <c r="AC33" i="4" s="1"/>
  <c r="AD38" i="4"/>
  <c r="R43" i="4"/>
  <c r="S44" i="4"/>
  <c r="O49" i="4"/>
  <c r="Q49" i="4" s="1"/>
  <c r="T50" i="4"/>
  <c r="L19" i="4"/>
  <c r="L17" i="4"/>
  <c r="L20" i="4" s="1"/>
  <c r="L18" i="4"/>
  <c r="Q18" i="4" s="1"/>
  <c r="E15" i="4"/>
  <c r="AA16" i="4"/>
  <c r="AA20" i="4" s="1"/>
  <c r="AA25" i="4" s="1"/>
  <c r="AC17" i="4"/>
  <c r="U18" i="4"/>
  <c r="AA19" i="4"/>
  <c r="V21" i="4"/>
  <c r="V22" i="4" s="1"/>
  <c r="Q30" i="4"/>
  <c r="Q71" i="4"/>
  <c r="N18" i="4"/>
  <c r="N16" i="4"/>
  <c r="R20" i="4"/>
  <c r="AB16" i="4"/>
  <c r="AB20" i="4" s="1"/>
  <c r="X21" i="4"/>
  <c r="X22" i="4" s="1"/>
  <c r="AD36" i="4"/>
  <c r="AD41" i="4"/>
  <c r="P18" i="4"/>
  <c r="P16" i="4"/>
  <c r="P19" i="4"/>
  <c r="V18" i="4"/>
  <c r="V16" i="4"/>
  <c r="V20" i="4" s="1"/>
  <c r="V25" i="4" s="1"/>
  <c r="S16" i="4"/>
  <c r="AC16" i="4"/>
  <c r="U17" i="4"/>
  <c r="V31" i="4"/>
  <c r="T42" i="4"/>
  <c r="U42" i="4" s="1"/>
  <c r="V42" i="4" s="1"/>
  <c r="W42" i="4" s="1"/>
  <c r="X42" i="4" s="1"/>
  <c r="Y42" i="4" s="1"/>
  <c r="Z42" i="4" s="1"/>
  <c r="AA42" i="4" s="1"/>
  <c r="AB42" i="4" s="1"/>
  <c r="AC42" i="4" s="1"/>
  <c r="AD46" i="4"/>
  <c r="U46" i="4"/>
  <c r="V46" i="4" s="1"/>
  <c r="W46" i="4" s="1"/>
  <c r="X46" i="4" s="1"/>
  <c r="Y46" i="4" s="1"/>
  <c r="Z46" i="4" s="1"/>
  <c r="AA46" i="4" s="1"/>
  <c r="AB46" i="4" s="1"/>
  <c r="AC46" i="4" s="1"/>
  <c r="Q50" i="4"/>
  <c r="S37" i="4"/>
  <c r="T37" i="4" s="1"/>
  <c r="U37" i="4" s="1"/>
  <c r="V37" i="4" s="1"/>
  <c r="W37" i="4" s="1"/>
  <c r="X37" i="4" s="1"/>
  <c r="Y37" i="4" s="1"/>
  <c r="Z37" i="4" s="1"/>
  <c r="AA37" i="4" s="1"/>
  <c r="AB37" i="4" s="1"/>
  <c r="AC37" i="4" s="1"/>
  <c r="M59" i="4"/>
  <c r="N64" i="4"/>
  <c r="N59" i="4" s="1"/>
  <c r="T32" i="4"/>
  <c r="T45" i="4"/>
  <c r="U45" i="4" s="1"/>
  <c r="V45" i="4" s="1"/>
  <c r="W45" i="4" s="1"/>
  <c r="X45" i="4" s="1"/>
  <c r="Y45" i="4" s="1"/>
  <c r="Z45" i="4" s="1"/>
  <c r="AA45" i="4" s="1"/>
  <c r="AB45" i="4" s="1"/>
  <c r="AC45" i="4" s="1"/>
  <c r="O64" i="4"/>
  <c r="W49" i="4"/>
  <c r="G70" i="4"/>
  <c r="E75" i="4"/>
  <c r="G44" i="1" l="1"/>
  <c r="G43" i="1"/>
  <c r="AD42" i="4"/>
  <c r="N20" i="4"/>
  <c r="N25" i="4" s="1"/>
  <c r="K20" i="4"/>
  <c r="Q16" i="4"/>
  <c r="F79" i="4"/>
  <c r="F78" i="4"/>
  <c r="F81" i="4"/>
  <c r="H70" i="4"/>
  <c r="G69" i="4"/>
  <c r="P64" i="4"/>
  <c r="P59" i="4" s="1"/>
  <c r="O59" i="4"/>
  <c r="AC20" i="4"/>
  <c r="AC25" i="4" s="1"/>
  <c r="AD33" i="4"/>
  <c r="Q21" i="4"/>
  <c r="L22" i="4"/>
  <c r="Q22" i="4" s="1"/>
  <c r="L25" i="4"/>
  <c r="S20" i="4"/>
  <c r="S25" i="4" s="1"/>
  <c r="T30" i="4"/>
  <c r="U32" i="4"/>
  <c r="Q64" i="4"/>
  <c r="Q59" i="4" s="1"/>
  <c r="Y50" i="4"/>
  <c r="Y49" i="4" s="1"/>
  <c r="T49" i="4"/>
  <c r="AD49" i="4" s="1"/>
  <c r="AD50" i="4"/>
  <c r="R22" i="4"/>
  <c r="AD22" i="4" s="1"/>
  <c r="AD21" i="4"/>
  <c r="Q17" i="4"/>
  <c r="Q15" i="4"/>
  <c r="E25" i="4"/>
  <c r="Q19" i="4"/>
  <c r="W20" i="4"/>
  <c r="W25" i="4" s="1"/>
  <c r="AD17" i="4"/>
  <c r="R25" i="4"/>
  <c r="S43" i="4"/>
  <c r="T44" i="4"/>
  <c r="S30" i="4"/>
  <c r="AB25" i="4"/>
  <c r="AD19" i="4"/>
  <c r="AD45" i="4"/>
  <c r="W31" i="4"/>
  <c r="P20" i="4"/>
  <c r="P25" i="4" s="1"/>
  <c r="AD16" i="4"/>
  <c r="AD34" i="4"/>
  <c r="AD35" i="4"/>
  <c r="T25" i="4"/>
  <c r="AD37" i="4"/>
  <c r="AD25" i="4" l="1"/>
  <c r="K25" i="4"/>
  <c r="Q20" i="4"/>
  <c r="AD20" i="4"/>
  <c r="G75" i="4"/>
  <c r="E77" i="4"/>
  <c r="E76" i="4"/>
  <c r="I70" i="4"/>
  <c r="H69" i="4"/>
  <c r="H75" i="4" s="1"/>
  <c r="U44" i="4"/>
  <c r="T43" i="4"/>
  <c r="X31" i="4"/>
  <c r="V32" i="4"/>
  <c r="U30" i="4"/>
  <c r="U43" i="4" l="1"/>
  <c r="V44" i="4"/>
  <c r="W32" i="4"/>
  <c r="V30" i="4"/>
  <c r="G77" i="4"/>
  <c r="G76" i="4"/>
  <c r="E81" i="4"/>
  <c r="E79" i="4"/>
  <c r="E78" i="4"/>
  <c r="Y31" i="4"/>
  <c r="H77" i="4"/>
  <c r="H76" i="4"/>
  <c r="I69" i="4"/>
  <c r="I75" i="4" s="1"/>
  <c r="J70" i="4"/>
  <c r="Q25" i="4"/>
  <c r="V43" i="4" l="1"/>
  <c r="W44" i="4"/>
  <c r="I76" i="4"/>
  <c r="I77" i="4"/>
  <c r="X32" i="4"/>
  <c r="W30" i="4"/>
  <c r="G78" i="4"/>
  <c r="G81" i="4"/>
  <c r="G79" i="4"/>
  <c r="H78" i="4"/>
  <c r="H81" i="4"/>
  <c r="H79" i="4"/>
  <c r="Z31" i="4"/>
  <c r="J69" i="4"/>
  <c r="J75" i="4" s="1"/>
  <c r="K70" i="4"/>
  <c r="I81" i="4" l="1"/>
  <c r="I79" i="4"/>
  <c r="I78" i="4"/>
  <c r="Y32" i="4"/>
  <c r="X30" i="4"/>
  <c r="J77" i="4"/>
  <c r="J76" i="4"/>
  <c r="K69" i="4"/>
  <c r="K75" i="4" s="1"/>
  <c r="L70" i="4"/>
  <c r="W43" i="4"/>
  <c r="X44" i="4"/>
  <c r="AA31" i="4"/>
  <c r="J81" i="4" l="1"/>
  <c r="J79" i="4"/>
  <c r="J78" i="4"/>
  <c r="Z32" i="4"/>
  <c r="Y30" i="4"/>
  <c r="Y44" i="4"/>
  <c r="X43" i="4"/>
  <c r="M70" i="4"/>
  <c r="L69" i="4"/>
  <c r="L75" i="4" s="1"/>
  <c r="AB31" i="4"/>
  <c r="K76" i="4"/>
  <c r="K77" i="4"/>
  <c r="L76" i="4" l="1"/>
  <c r="L77" i="4"/>
  <c r="O70" i="4"/>
  <c r="N70" i="4"/>
  <c r="N69" i="4" s="1"/>
  <c r="N75" i="4" s="1"/>
  <c r="M69" i="4"/>
  <c r="M75" i="4" s="1"/>
  <c r="AA32" i="4"/>
  <c r="Z30" i="4"/>
  <c r="K81" i="4"/>
  <c r="K79" i="4"/>
  <c r="K78" i="4"/>
  <c r="Y43" i="4"/>
  <c r="Z44" i="4"/>
  <c r="AC31" i="4"/>
  <c r="M76" i="4" l="1"/>
  <c r="M77" i="4"/>
  <c r="Z43" i="4"/>
  <c r="AA44" i="4"/>
  <c r="P70" i="4"/>
  <c r="O69" i="4"/>
  <c r="O75" i="4" s="1"/>
  <c r="AB32" i="4"/>
  <c r="AA30" i="4"/>
  <c r="N77" i="4"/>
  <c r="N76" i="4"/>
  <c r="L81" i="4"/>
  <c r="L79" i="4"/>
  <c r="L78" i="4"/>
  <c r="AD31" i="4"/>
  <c r="AC32" i="4" l="1"/>
  <c r="AB30" i="4"/>
  <c r="M81" i="4"/>
  <c r="M79" i="4"/>
  <c r="M78" i="4"/>
  <c r="N79" i="4"/>
  <c r="N78" i="4"/>
  <c r="N81" i="4"/>
  <c r="P69" i="4"/>
  <c r="Q70" i="4"/>
  <c r="R70" i="4" s="1"/>
  <c r="AA43" i="4"/>
  <c r="AB44" i="4"/>
  <c r="O77" i="4"/>
  <c r="O76" i="4"/>
  <c r="AD32" i="4" l="1"/>
  <c r="AC30" i="4"/>
  <c r="O78" i="4"/>
  <c r="O81" i="4"/>
  <c r="O79" i="4"/>
  <c r="AC44" i="4"/>
  <c r="AB43" i="4"/>
  <c r="P75" i="4"/>
  <c r="Q69" i="4"/>
  <c r="R69" i="4"/>
  <c r="S70" i="4"/>
  <c r="P77" i="4" l="1"/>
  <c r="P76" i="4"/>
  <c r="Q76" i="4" s="1"/>
  <c r="Q75" i="4"/>
  <c r="Q27" i="4" s="1"/>
  <c r="AC43" i="4"/>
  <c r="AD43" i="4" s="1"/>
  <c r="AD44" i="4"/>
  <c r="S69" i="4"/>
  <c r="S75" i="4" s="1"/>
  <c r="T70" i="4"/>
  <c r="R75" i="4"/>
  <c r="AD30" i="4"/>
  <c r="R77" i="4" l="1"/>
  <c r="R76" i="4"/>
  <c r="P78" i="4"/>
  <c r="P81" i="4"/>
  <c r="Q81" i="4" s="1"/>
  <c r="P79" i="4"/>
  <c r="Q79" i="4" s="1"/>
  <c r="Q77" i="4"/>
  <c r="Q78" i="4" s="1"/>
  <c r="U70" i="4"/>
  <c r="T69" i="4"/>
  <c r="S77" i="4"/>
  <c r="S76" i="4"/>
  <c r="T75" i="4" l="1"/>
  <c r="V70" i="4"/>
  <c r="U69" i="4"/>
  <c r="U75" i="4" s="1"/>
  <c r="R81" i="4"/>
  <c r="R79" i="4"/>
  <c r="R78" i="4"/>
  <c r="S81" i="4"/>
  <c r="S79" i="4"/>
  <c r="S78" i="4"/>
  <c r="U77" i="4" l="1"/>
  <c r="U76" i="4"/>
  <c r="W70" i="4"/>
  <c r="V69" i="4"/>
  <c r="T76" i="4"/>
  <c r="T77" i="4"/>
  <c r="V75" i="4" l="1"/>
  <c r="X70" i="4"/>
  <c r="W69" i="4"/>
  <c r="W75" i="4" s="1"/>
  <c r="T81" i="4"/>
  <c r="T79" i="4"/>
  <c r="T78" i="4"/>
  <c r="U81" i="4"/>
  <c r="U79" i="4"/>
  <c r="U78" i="4"/>
  <c r="V77" i="4" l="1"/>
  <c r="V76" i="4"/>
  <c r="Y70" i="4"/>
  <c r="X69" i="4"/>
  <c r="X75" i="4" s="1"/>
  <c r="W76" i="4"/>
  <c r="W77" i="4"/>
  <c r="V79" i="4" l="1"/>
  <c r="V78" i="4"/>
  <c r="V81" i="4"/>
  <c r="W78" i="4"/>
  <c r="W81" i="4"/>
  <c r="W79" i="4"/>
  <c r="Y69" i="4"/>
  <c r="Y75" i="4" s="1"/>
  <c r="Z70" i="4"/>
  <c r="X77" i="4"/>
  <c r="X76" i="4"/>
  <c r="Y77" i="4" l="1"/>
  <c r="Y76" i="4"/>
  <c r="X78" i="4"/>
  <c r="X81" i="4"/>
  <c r="X79" i="4"/>
  <c r="Z69" i="4"/>
  <c r="Z75" i="4" s="1"/>
  <c r="AA70" i="4"/>
  <c r="Z77" i="4" l="1"/>
  <c r="Z76" i="4"/>
  <c r="Y81" i="4"/>
  <c r="Y79" i="4"/>
  <c r="Y78" i="4"/>
  <c r="AA69" i="4"/>
  <c r="AA75" i="4" s="1"/>
  <c r="AB70" i="4"/>
  <c r="AA76" i="4" l="1"/>
  <c r="AA77" i="4"/>
  <c r="Z81" i="4"/>
  <c r="Z79" i="4"/>
  <c r="Z78" i="4"/>
  <c r="AC70" i="4"/>
  <c r="AB69" i="4"/>
  <c r="AB75" i="4" s="1"/>
  <c r="AC69" i="4" l="1"/>
  <c r="AD70" i="4"/>
  <c r="AB76" i="4"/>
  <c r="AB77" i="4"/>
  <c r="AA81" i="4"/>
  <c r="AA79" i="4"/>
  <c r="AA78" i="4"/>
  <c r="AC75" i="4" l="1"/>
  <c r="AD69" i="4"/>
  <c r="AB81" i="4"/>
  <c r="AB79" i="4"/>
  <c r="AB78" i="4"/>
  <c r="AC76" i="4" l="1"/>
  <c r="AC77" i="4"/>
  <c r="AD75" i="4"/>
  <c r="AC81" i="4" l="1"/>
  <c r="AC79" i="4"/>
  <c r="AC78" i="4"/>
  <c r="AD77" i="4"/>
  <c r="AD78" i="4" l="1"/>
  <c r="AD76" i="4"/>
  <c r="AD8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65" authorId="0" shapeId="0" xr:uid="{09AD51F4-6F43-42F6-ADAD-BF6E86B4BCB1}">
      <text>
        <r>
          <rPr>
            <sz val="11"/>
            <color rgb="FF000000"/>
            <rFont val="Calibri"/>
            <family val="2"/>
            <charset val="204"/>
          </rPr>
          <t>======
ID#AAAAK4TQ3DI
m.bondarchuk    (2020-12-03 20:09:18)
расходы Кипра</t>
        </r>
      </text>
    </comment>
  </commentList>
</comments>
</file>

<file path=xl/sharedStrings.xml><?xml version="1.0" encoding="utf-8"?>
<sst xmlns="http://schemas.openxmlformats.org/spreadsheetml/2006/main" count="362" uniqueCount="165">
  <si>
    <t>Year</t>
  </si>
  <si>
    <t>Month</t>
  </si>
  <si>
    <t>Type of costs</t>
  </si>
  <si>
    <t>Name of costs</t>
  </si>
  <si>
    <t>Country of costs</t>
  </si>
  <si>
    <t>Cost</t>
  </si>
  <si>
    <t>Revenue</t>
  </si>
  <si>
    <t>Costs MISU Watch Type 1 (Airbag)</t>
  </si>
  <si>
    <t>Costs MISU Watch Type 2 (ECG &amp; Glucose)</t>
  </si>
  <si>
    <t>Costs MISU Watch Type 3 (developming MISU String)</t>
  </si>
  <si>
    <t>Researching &amp; development</t>
  </si>
  <si>
    <t>Poland</t>
  </si>
  <si>
    <t>Costs</t>
  </si>
  <si>
    <t>MISU Team Salaries</t>
  </si>
  <si>
    <t>Expenses for sales</t>
  </si>
  <si>
    <t>Licenses and others</t>
  </si>
  <si>
    <t>Office/Coworking expenses</t>
  </si>
  <si>
    <t>Dev. MISU Watch Type 1 (Airbag) - Hardware</t>
  </si>
  <si>
    <t>Dev. MISU Watch Type 2 (ECG &amp; Glucose) - Hardware</t>
  </si>
  <si>
    <t>Dev. MISU Watch Type 3 (developming MISU String) - Hardware</t>
  </si>
  <si>
    <t>Software Development</t>
  </si>
  <si>
    <t>Advertising/Marketing</t>
  </si>
  <si>
    <t>Numbers of MISU Watch Type 1 (Airbag)</t>
  </si>
  <si>
    <t>Numbers of Watch Type 2 (ECG &amp; Glucose)</t>
  </si>
  <si>
    <t>Numbers of MISU Watch Type 3 (String)</t>
  </si>
  <si>
    <t>Numbers of users Apple Watch</t>
  </si>
  <si>
    <t>Numbers of users other devices</t>
  </si>
  <si>
    <t>Sales &amp; Subscriptions</t>
  </si>
  <si>
    <t>Subscriptions q-ty (MISU or Apple or other brands)</t>
  </si>
  <si>
    <t>Revenue MISU Watch Type 1 (Airbag)</t>
  </si>
  <si>
    <t>Revenue MISU Watch Type 2 (ECG &amp; Glucose)</t>
  </si>
  <si>
    <t>Revenue MISU Watch Type 3 (String)</t>
  </si>
  <si>
    <t>Revenue of subscr. 1 (Family)</t>
  </si>
  <si>
    <t>Revenue of subscr. 2 (Medical Stories)</t>
  </si>
  <si>
    <t>Revenue of subscr. 3 (DNA)</t>
  </si>
  <si>
    <t>Revenue of subscr. 4 (Other)</t>
  </si>
  <si>
    <t>Revenue from fee on sales insurances</t>
  </si>
  <si>
    <t>Fee from partners</t>
  </si>
  <si>
    <t>Revenue from fee on sales drugs</t>
  </si>
  <si>
    <t>Poland/Ukraine</t>
  </si>
  <si>
    <t>EU</t>
  </si>
  <si>
    <t>Costs 2023</t>
  </si>
  <si>
    <t>Revenue 2023</t>
  </si>
  <si>
    <t>all amount in USD</t>
  </si>
  <si>
    <t>Start dev new type for dev</t>
  </si>
  <si>
    <t>Periods</t>
  </si>
  <si>
    <t>$</t>
  </si>
  <si>
    <t>Inf</t>
  </si>
  <si>
    <t>All users q-ty</t>
  </si>
  <si>
    <t>Revenue - MISU watches sale</t>
  </si>
  <si>
    <t>Revenue - Subscriptoins</t>
  </si>
  <si>
    <t>Total Revenue</t>
  </si>
  <si>
    <t>Funds need (Q2-3-4 2023)</t>
  </si>
  <si>
    <t>Expenses</t>
  </si>
  <si>
    <t>MISU team</t>
  </si>
  <si>
    <t>CEO</t>
  </si>
  <si>
    <t>COO</t>
  </si>
  <si>
    <t>COO 2</t>
  </si>
  <si>
    <t>CTO</t>
  </si>
  <si>
    <t>CMO</t>
  </si>
  <si>
    <t>Back-End dev</t>
  </si>
  <si>
    <t>Front-End dev</t>
  </si>
  <si>
    <t>Web dev</t>
  </si>
  <si>
    <t>Designer</t>
  </si>
  <si>
    <t>Doctors</t>
  </si>
  <si>
    <t>Lower</t>
  </si>
  <si>
    <t>Sales manager</t>
  </si>
  <si>
    <t>Salaries outside</t>
  </si>
  <si>
    <t>Customer support</t>
  </si>
  <si>
    <t>QA</t>
  </si>
  <si>
    <t>Directors salaries</t>
  </si>
  <si>
    <t>=SUM(H39:S39)</t>
  </si>
  <si>
    <t>Expenses for sales and CEO</t>
  </si>
  <si>
    <t>Meetings, exhibitions, tickets, trips</t>
  </si>
  <si>
    <t>Customer Acquisition (FB/Ads)</t>
  </si>
  <si>
    <t>Advertising company (news, TVs, Radio)</t>
  </si>
  <si>
    <t>EMarketing on demand (videos, content marketing, PR)</t>
  </si>
  <si>
    <t>Rent office</t>
  </si>
  <si>
    <t>Hardware for MISU tests</t>
  </si>
  <si>
    <t>Utilities</t>
  </si>
  <si>
    <t>Google Suite</t>
  </si>
  <si>
    <t>Hosting</t>
  </si>
  <si>
    <t>Server</t>
  </si>
  <si>
    <t>CRM</t>
  </si>
  <si>
    <t>CRM/Lead Gen Automation</t>
  </si>
  <si>
    <t>Bloomberg</t>
  </si>
  <si>
    <t>Insurances</t>
  </si>
  <si>
    <t>Bank commission</t>
  </si>
  <si>
    <t>Travelling expenses</t>
  </si>
  <si>
    <t>Other expenses</t>
  </si>
  <si>
    <t>Hardware Development</t>
  </si>
  <si>
    <t>Total Expenses</t>
  </si>
  <si>
    <t>Back to investitions</t>
  </si>
  <si>
    <t>Net Profit/(Loss) before taxation</t>
  </si>
  <si>
    <t>Net Margin %</t>
  </si>
  <si>
    <t>Net Profit/(Loss) for the 2 year cumulative</t>
  </si>
  <si>
    <t>Tax 19,5%</t>
  </si>
  <si>
    <t>Revenue | Costs</t>
  </si>
  <si>
    <t>Sum</t>
  </si>
  <si>
    <t xml:space="preserve">Descriptions </t>
  </si>
  <si>
    <t xml:space="preserve">Total Costs </t>
  </si>
  <si>
    <t xml:space="preserve">Total Revenue </t>
  </si>
  <si>
    <t>Descriptions</t>
  </si>
  <si>
    <t>Numbers</t>
  </si>
  <si>
    <t>Activities names</t>
  </si>
  <si>
    <t>Priority</t>
  </si>
  <si>
    <t xml:space="preserve">Production of a model kit containing a bracelet and a mobile application, ready for testing among potential recipients, as well as the creation of marketing tools with a description of the starting product/service in Polish/English on the www, LinkedIn, Facebook and Instagram channels. The beginning of an advertising company to inform the population on news sites and in resources related to government programs
</t>
  </si>
  <si>
    <t>Setting up English, Polish, Ukrainian - languages profiles in MISU social networks (LinkedIn, Facebook, Instagram)</t>
  </si>
  <si>
    <t xml:space="preserve">Creation of the MISU new website </t>
  </si>
  <si>
    <t>Sync sales on Medimost.pl in Poland</t>
  </si>
  <si>
    <t>Creation of a commercial Promo about MISU products in Polish and English</t>
  </si>
  <si>
    <t>Add DNA features from Med4Life and start sales in Holland</t>
  </si>
  <si>
    <t>Start dates</t>
  </si>
  <si>
    <t>Adaptation of web interfaces, mobile applications, functions of medical reports and devices of MISU to the Polish language</t>
  </si>
  <si>
    <t>GDPR analysis of solutions used in MISU products</t>
  </si>
  <si>
    <t>MISU's two-week beta testing of device and app interactions culminated in a user satisfaction survey</t>
  </si>
  <si>
    <t>Conducted a two-week beta test of MISU's reporting health features, culminating in a user satisfaction survey in EU</t>
  </si>
  <si>
    <t>Connecting an AI chat-bot as a help to doctors and users in MISU</t>
  </si>
  <si>
    <t>31/05/2023</t>
  </si>
  <si>
    <t>Readiness</t>
  </si>
  <si>
    <t>Done</t>
  </si>
  <si>
    <t>Linguistic and practical adaptation of devices and applications to the EU market and product testing have resulted in the satisfaction reports of 11 doctors in EU</t>
  </si>
  <si>
    <t>Presentations of the commercial offer and product trials were conducted with 10 Polish and European potential partners, distributors and business customers and 2 letters of intent were signed</t>
  </si>
  <si>
    <t>Conducting a pilot 1-month marketing campaign in accordance with the directions of the strategy</t>
  </si>
  <si>
    <t>Updates for market research and development of the product sales roadmap for 2023-2024</t>
  </si>
  <si>
    <t>Testing of the MISU business application among 10 Polish and European potential partners, distributors and corporate customers</t>
  </si>
  <si>
    <t>Printing of catalogs for the Polish market</t>
  </si>
  <si>
    <t>Participation in regional exhibitions of Poland and Ukraine</t>
  </si>
  <si>
    <t>Participation in international exhibitions of Europe (OMR, Hamburg; DMEA, Berlin; WSC, Munich; VIVATech, Paris; Medica, Germany)</t>
  </si>
  <si>
    <t>Conducting trade negotiations with Polish and European partners, distributors and corporate clients</t>
  </si>
  <si>
    <t>Launching applications for Apple and Misu devices at customs among the military. Minimum of 10 users or 5 family groups</t>
  </si>
  <si>
    <t>Signing of documents on ECG research with the University of Ternopil for the purpose of determining the quantitative and qualitative indicators of glucose in the blood</t>
  </si>
  <si>
    <t>Waiting to start</t>
  </si>
  <si>
    <t>30/6/2023</t>
  </si>
  <si>
    <t xml:space="preserve">Advertising on local EU radio stations </t>
  </si>
  <si>
    <t>Signing a contract with the TOP-3 CRM systems in Ukraine and Europe (Helsi, Askep) ~ 4 millions of users</t>
  </si>
  <si>
    <t xml:space="preserve">Supporting news about MISU on social networks </t>
  </si>
  <si>
    <t>Development of a legal framework for AI in primary healthcare together with the Ministry of Health</t>
  </si>
  <si>
    <t>Add to workable Apps for both mobile systems (IOS|AOS) tests itself for PTSD with EU and US certifications</t>
  </si>
  <si>
    <t>Add to workable Apps for both mobile systems (IOS|AOS) tests itself for Family Health History from Med4life</t>
  </si>
  <si>
    <t>Add to workable Apps for both mobile systems (IOS|AOS) features for messuare effective drugs</t>
  </si>
  <si>
    <t xml:space="preserve">Add to workable Apps for both mobile systems (IOS|AOS) features for reco best foods </t>
  </si>
  <si>
    <t>Starting negotiations with LLC from Luxury watches segments, whos make analogue watches about using MISU string together with analogue watches</t>
  </si>
  <si>
    <t>Start to work with Oracle Cloud</t>
  </si>
  <si>
    <t>Start to work with one of the biggest pharm in EU with Future4Care</t>
  </si>
  <si>
    <t>Connection of partner services and users. Here include EU, UA partners with which we already to have some connections or negotiations</t>
  </si>
  <si>
    <t>Preparing to Big Sale (Subscriptions, Family Health Group, AI-helper, Apple features, MISU Watches, MISU String - presale)</t>
  </si>
  <si>
    <t>Add new features for Sports and Corporative business in MISU Apps</t>
  </si>
  <si>
    <t xml:space="preserve">Add new triggers for MISU Farecasts and start to researching new BIG OPTIONS for users (b2c|b2c): users can set triggers in medical data and to find answers using MISU AI </t>
  </si>
  <si>
    <t>Launching Instagram big supports with SMM</t>
  </si>
  <si>
    <t>Preparing to visit USA in august 2023 with president of Jica, Mr Shigeru Handa</t>
  </si>
  <si>
    <t>Preparing to visit Egypt in september 2023 with president of Jica, Mr Shigeru Handa</t>
  </si>
  <si>
    <t>Developments and shipping devices to EU</t>
  </si>
  <si>
    <t>Salaries for core MISU team (without outsource)</t>
  </si>
  <si>
    <t>Rent 2 offoces:Ukraine, Poland)</t>
  </si>
  <si>
    <t>Servers parts costs</t>
  </si>
  <si>
    <t>Oursource MISU members</t>
  </si>
  <si>
    <t>For first stages it is exhibitions</t>
  </si>
  <si>
    <t>More details in the next page and RoadMap.docx</t>
  </si>
  <si>
    <t>Advertising/Marketing (More in next page &amp; RoadMap.docx)</t>
  </si>
  <si>
    <t>Start Amazon sales after ready to launch mental health features in MISU</t>
  </si>
  <si>
    <t>Sales devices</t>
  </si>
  <si>
    <t>Sales subscr.</t>
  </si>
  <si>
    <t>Get fee from partners</t>
  </si>
  <si>
    <t>Start medical call centers MISU watches &amp; subscriptions for Apple &amp; MISU devices owners. in UA and PL markets using medical assistance (In Ukraine - insurance compeny, In Poland - own medical call center)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</si>
</sst>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&quot;$&quot;#,##0"/>
    <numFmt numFmtId="165" formatCode="&quot; &quot;* #,##0&quot;  &quot;;&quot;-&quot;* #,##0&quot;  &quot;;&quot; &quot;* &quot;-  &quot;"/>
    <numFmt numFmtId="166" formatCode="&quot; &quot;* #,##0.00&quot;   &quot;;&quot;-&quot;* #,##0.00&quot;   &quot;;&quot; &quot;* &quot;-&quot;??&quot;   &quot;"/>
    <numFmt numFmtId="167" formatCode="&quot; &quot;* #,##0&quot; &quot;;&quot; &quot;* \(#,##0\);&quot; &quot;* &quot;- &quot;"/>
    <numFmt numFmtId="168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i/>
      <sz val="10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theme="1"/>
      <name val="Helvetica Neue"/>
    </font>
    <font>
      <sz val="11"/>
      <color rgb="FF444E53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FF99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BE4D5"/>
        <bgColor rgb="FFFBE4D5"/>
      </patternFill>
    </fill>
    <fill>
      <patternFill patternType="solid">
        <fgColor theme="9"/>
        <bgColor theme="9"/>
      </patternFill>
    </fill>
    <fill>
      <patternFill patternType="solid">
        <fgColor theme="7" tint="0.39997558519241921"/>
        <bgColor theme="9"/>
      </patternFill>
    </fill>
    <fill>
      <patternFill patternType="solid">
        <fgColor theme="7" tint="0.79998168889431442"/>
        <bgColor rgb="FFFBE4D5"/>
      </patternFill>
    </fill>
    <fill>
      <patternFill patternType="solid">
        <fgColor rgb="FFC5DEB5"/>
        <bgColor rgb="FFC5DEB5"/>
      </patternFill>
    </fill>
    <fill>
      <patternFill patternType="solid">
        <fgColor theme="7" tint="0.39997558519241921"/>
        <bgColor rgb="FFC5DEB5"/>
      </patternFill>
    </fill>
    <fill>
      <patternFill patternType="solid">
        <fgColor rgb="FFB6D7A8"/>
        <bgColor rgb="FFB6D7A8"/>
      </patternFill>
    </fill>
    <fill>
      <patternFill patternType="solid">
        <fgColor rgb="FF00FF99"/>
        <bgColor rgb="FFFFFFFF"/>
      </patternFill>
    </fill>
    <fill>
      <patternFill patternType="solid">
        <fgColor theme="0" tint="-4.9989318521683403E-2"/>
        <bgColor rgb="FFFBE4D5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8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8" borderId="7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0" fillId="7" borderId="0" xfId="0" applyFill="1" applyAlignment="1">
      <alignment horizontal="left"/>
    </xf>
    <xf numFmtId="0" fontId="0" fillId="5" borderId="0" xfId="0" applyFill="1"/>
    <xf numFmtId="0" fontId="0" fillId="0" borderId="11" xfId="0" applyBorder="1"/>
    <xf numFmtId="0" fontId="5" fillId="8" borderId="15" xfId="0" applyFont="1" applyFill="1" applyBorder="1" applyAlignment="1">
      <alignment horizontal="center" vertical="center"/>
    </xf>
    <xf numFmtId="0" fontId="0" fillId="0" borderId="16" xfId="0" applyBorder="1"/>
    <xf numFmtId="0" fontId="0" fillId="5" borderId="16" xfId="0" applyFill="1" applyBorder="1"/>
    <xf numFmtId="0" fontId="0" fillId="0" borderId="16" xfId="0" applyBorder="1" applyAlignment="1">
      <alignment horizontal="center"/>
    </xf>
    <xf numFmtId="0" fontId="0" fillId="6" borderId="16" xfId="0" applyFill="1" applyBorder="1" applyAlignment="1">
      <alignment horizontal="center" wrapText="1"/>
    </xf>
    <xf numFmtId="0" fontId="0" fillId="6" borderId="16" xfId="0" applyFill="1" applyBorder="1" applyAlignment="1">
      <alignment horizontal="center"/>
    </xf>
    <xf numFmtId="49" fontId="6" fillId="10" borderId="7" xfId="0" applyNumberFormat="1" applyFont="1" applyFill="1" applyBorder="1" applyAlignment="1">
      <alignment wrapText="1"/>
    </xf>
    <xf numFmtId="164" fontId="0" fillId="10" borderId="8" xfId="0" applyNumberFormat="1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0" borderId="8" xfId="0" applyFill="1" applyBorder="1"/>
    <xf numFmtId="0" fontId="0" fillId="10" borderId="8" xfId="0" applyFill="1" applyBorder="1" applyAlignment="1">
      <alignment wrapText="1"/>
    </xf>
    <xf numFmtId="0" fontId="3" fillId="0" borderId="8" xfId="0" applyFont="1" applyBorder="1"/>
    <xf numFmtId="0" fontId="3" fillId="11" borderId="8" xfId="0" applyFont="1" applyFill="1" applyBorder="1"/>
    <xf numFmtId="0" fontId="0" fillId="11" borderId="8" xfId="0" applyFill="1" applyBorder="1"/>
    <xf numFmtId="0" fontId="0" fillId="0" borderId="8" xfId="0" applyBorder="1"/>
    <xf numFmtId="9" fontId="0" fillId="12" borderId="8" xfId="2" applyFont="1" applyFill="1" applyBorder="1" applyAlignment="1">
      <alignment horizontal="center"/>
    </xf>
    <xf numFmtId="0" fontId="0" fillId="0" borderId="9" xfId="0" applyBorder="1"/>
    <xf numFmtId="0" fontId="0" fillId="10" borderId="10" xfId="0" applyFill="1" applyBorder="1"/>
    <xf numFmtId="164" fontId="0" fillId="10" borderId="0" xfId="0" applyNumberFormat="1" applyFill="1" applyAlignment="1">
      <alignment horizontal="center"/>
    </xf>
    <xf numFmtId="0" fontId="0" fillId="10" borderId="0" xfId="0" applyFill="1" applyAlignment="1">
      <alignment horizontal="center"/>
    </xf>
    <xf numFmtId="0" fontId="0" fillId="10" borderId="0" xfId="0" applyFill="1"/>
    <xf numFmtId="0" fontId="7" fillId="11" borderId="0" xfId="0" applyFont="1" applyFill="1"/>
    <xf numFmtId="0" fontId="0" fillId="11" borderId="0" xfId="0" applyFill="1"/>
    <xf numFmtId="0" fontId="0" fillId="13" borderId="0" xfId="0" applyFill="1" applyAlignment="1">
      <alignment horizontal="center"/>
    </xf>
    <xf numFmtId="0" fontId="8" fillId="0" borderId="0" xfId="0" applyFont="1"/>
    <xf numFmtId="49" fontId="0" fillId="10" borderId="20" xfId="0" applyNumberFormat="1" applyFill="1" applyBorder="1"/>
    <xf numFmtId="164" fontId="8" fillId="10" borderId="21" xfId="0" applyNumberFormat="1" applyFont="1" applyFill="1" applyBorder="1" applyAlignment="1">
      <alignment horizontal="center"/>
    </xf>
    <xf numFmtId="0" fontId="8" fillId="10" borderId="21" xfId="0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13" borderId="21" xfId="0" applyFont="1" applyFill="1" applyBorder="1" applyAlignment="1">
      <alignment horizontal="center"/>
    </xf>
    <xf numFmtId="0" fontId="8" fillId="13" borderId="0" xfId="0" applyFont="1" applyFill="1" applyAlignment="1">
      <alignment horizontal="center"/>
    </xf>
    <xf numFmtId="49" fontId="8" fillId="14" borderId="22" xfId="0" applyNumberFormat="1" applyFont="1" applyFill="1" applyBorder="1"/>
    <xf numFmtId="164" fontId="8" fillId="14" borderId="23" xfId="0" applyNumberFormat="1" applyFont="1" applyFill="1" applyBorder="1" applyAlignment="1">
      <alignment horizontal="center"/>
    </xf>
    <xf numFmtId="3" fontId="8" fillId="14" borderId="23" xfId="0" applyNumberFormat="1" applyFont="1" applyFill="1" applyBorder="1" applyAlignment="1">
      <alignment horizontal="center"/>
    </xf>
    <xf numFmtId="3" fontId="8" fillId="14" borderId="23" xfId="0" applyNumberFormat="1" applyFont="1" applyFill="1" applyBorder="1"/>
    <xf numFmtId="49" fontId="7" fillId="10" borderId="24" xfId="0" applyNumberFormat="1" applyFont="1" applyFill="1" applyBorder="1" applyAlignment="1">
      <alignment horizontal="left"/>
    </xf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2" xfId="0" applyNumberFormat="1" applyBorder="1"/>
    <xf numFmtId="165" fontId="0" fillId="13" borderId="2" xfId="0" applyNumberFormat="1" applyFill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49" fontId="0" fillId="0" borderId="24" xfId="0" applyNumberFormat="1" applyBorder="1" applyAlignment="1">
      <alignment horizontal="left"/>
    </xf>
    <xf numFmtId="164" fontId="9" fillId="0" borderId="2" xfId="0" applyNumberFormat="1" applyFont="1" applyBorder="1" applyAlignment="1">
      <alignment horizontal="center"/>
    </xf>
    <xf numFmtId="49" fontId="8" fillId="0" borderId="24" xfId="0" applyNumberFormat="1" applyFont="1" applyBorder="1" applyAlignment="1">
      <alignment horizontal="left"/>
    </xf>
    <xf numFmtId="165" fontId="8" fillId="0" borderId="2" xfId="0" applyNumberFormat="1" applyFont="1" applyBorder="1"/>
    <xf numFmtId="165" fontId="8" fillId="13" borderId="2" xfId="0" applyNumberFormat="1" applyFont="1" applyFill="1" applyBorder="1" applyAlignment="1">
      <alignment horizontal="center"/>
    </xf>
    <xf numFmtId="49" fontId="0" fillId="10" borderId="24" xfId="0" applyNumberFormat="1" applyFill="1" applyBorder="1" applyAlignment="1">
      <alignment horizontal="left"/>
    </xf>
    <xf numFmtId="9" fontId="9" fillId="0" borderId="2" xfId="0" applyNumberFormat="1" applyFont="1" applyBorder="1" applyAlignment="1">
      <alignment horizontal="center"/>
    </xf>
    <xf numFmtId="165" fontId="0" fillId="10" borderId="2" xfId="0" applyNumberFormat="1" applyFill="1" applyBorder="1" applyAlignment="1">
      <alignment horizontal="center"/>
    </xf>
    <xf numFmtId="165" fontId="0" fillId="10" borderId="2" xfId="0" applyNumberFormat="1" applyFill="1" applyBorder="1"/>
    <xf numFmtId="9" fontId="0" fillId="10" borderId="2" xfId="2" applyFont="1" applyFill="1" applyBorder="1" applyAlignment="1">
      <alignment horizontal="center"/>
    </xf>
    <xf numFmtId="164" fontId="8" fillId="0" borderId="24" xfId="0" applyNumberFormat="1" applyFont="1" applyBorder="1" applyAlignment="1">
      <alignment horizontal="left"/>
    </xf>
    <xf numFmtId="165" fontId="8" fillId="10" borderId="2" xfId="0" applyNumberFormat="1" applyFont="1" applyFill="1" applyBorder="1"/>
    <xf numFmtId="164" fontId="7" fillId="0" borderId="2" xfId="0" applyNumberFormat="1" applyFont="1" applyBorder="1"/>
    <xf numFmtId="164" fontId="10" fillId="0" borderId="2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9" fontId="8" fillId="0" borderId="0" xfId="2" applyFont="1" applyBorder="1"/>
    <xf numFmtId="164" fontId="8" fillId="0" borderId="11" xfId="0" applyNumberFormat="1" applyFont="1" applyBorder="1"/>
    <xf numFmtId="49" fontId="7" fillId="0" borderId="24" xfId="0" applyNumberFormat="1" applyFont="1" applyBorder="1" applyAlignment="1">
      <alignment horizontal="left"/>
    </xf>
    <xf numFmtId="49" fontId="0" fillId="10" borderId="2" xfId="0" applyNumberFormat="1" applyFill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9" fontId="10" fillId="0" borderId="2" xfId="0" applyNumberFormat="1" applyFont="1" applyBorder="1" applyAlignment="1">
      <alignment horizontal="center"/>
    </xf>
    <xf numFmtId="164" fontId="8" fillId="0" borderId="2" xfId="0" applyNumberFormat="1" applyFont="1" applyBorder="1"/>
    <xf numFmtId="164" fontId="11" fillId="15" borderId="24" xfId="0" applyNumberFormat="1" applyFont="1" applyFill="1" applyBorder="1"/>
    <xf numFmtId="164" fontId="11" fillId="15" borderId="25" xfId="0" applyNumberFormat="1" applyFont="1" applyFill="1" applyBorder="1" applyAlignment="1">
      <alignment horizontal="center"/>
    </xf>
    <xf numFmtId="164" fontId="11" fillId="15" borderId="2" xfId="0" applyNumberFormat="1" applyFont="1" applyFill="1" applyBorder="1"/>
    <xf numFmtId="164" fontId="11" fillId="16" borderId="2" xfId="0" applyNumberFormat="1" applyFont="1" applyFill="1" applyBorder="1" applyAlignment="1">
      <alignment horizontal="center"/>
    </xf>
    <xf numFmtId="164" fontId="11" fillId="16" borderId="26" xfId="0" applyNumberFormat="1" applyFont="1" applyFill="1" applyBorder="1" applyAlignment="1">
      <alignment horizontal="center"/>
    </xf>
    <xf numFmtId="164" fontId="11" fillId="0" borderId="0" xfId="0" applyNumberFormat="1" applyFont="1"/>
    <xf numFmtId="164" fontId="11" fillId="0" borderId="11" xfId="0" applyNumberFormat="1" applyFont="1" applyBorder="1"/>
    <xf numFmtId="166" fontId="8" fillId="10" borderId="20" xfId="0" applyNumberFormat="1" applyFont="1" applyFill="1" applyBorder="1" applyAlignment="1">
      <alignment wrapText="1"/>
    </xf>
    <xf numFmtId="164" fontId="0" fillId="10" borderId="21" xfId="0" applyNumberFormat="1" applyFill="1" applyBorder="1" applyAlignment="1">
      <alignment horizontal="center"/>
    </xf>
    <xf numFmtId="0" fontId="0" fillId="10" borderId="21" xfId="0" applyFill="1" applyBorder="1" applyAlignment="1">
      <alignment horizontal="center"/>
    </xf>
    <xf numFmtId="0" fontId="0" fillId="12" borderId="21" xfId="0" applyFill="1" applyBorder="1" applyAlignment="1">
      <alignment horizontal="center"/>
    </xf>
    <xf numFmtId="0" fontId="0" fillId="12" borderId="27" xfId="0" applyFill="1" applyBorder="1" applyAlignment="1">
      <alignment horizontal="center"/>
    </xf>
    <xf numFmtId="0" fontId="8" fillId="0" borderId="0" xfId="0" applyFont="1" applyAlignment="1">
      <alignment horizontal="left"/>
    </xf>
    <xf numFmtId="165" fontId="0" fillId="12" borderId="21" xfId="0" applyNumberFormat="1" applyFill="1" applyBorder="1" applyAlignment="1">
      <alignment horizontal="center"/>
    </xf>
    <xf numFmtId="3" fontId="8" fillId="17" borderId="23" xfId="0" applyNumberFormat="1" applyFont="1" applyFill="1" applyBorder="1" applyAlignment="1">
      <alignment horizontal="center"/>
    </xf>
    <xf numFmtId="3" fontId="8" fillId="17" borderId="26" xfId="0" applyNumberFormat="1" applyFont="1" applyFill="1" applyBorder="1" applyAlignment="1">
      <alignment horizontal="center"/>
    </xf>
    <xf numFmtId="49" fontId="8" fillId="18" borderId="24" xfId="0" applyNumberFormat="1" applyFont="1" applyFill="1" applyBorder="1"/>
    <xf numFmtId="164" fontId="8" fillId="18" borderId="2" xfId="0" applyNumberFormat="1" applyFont="1" applyFill="1" applyBorder="1" applyAlignment="1">
      <alignment horizontal="center"/>
    </xf>
    <xf numFmtId="3" fontId="8" fillId="18" borderId="2" xfId="0" applyNumberFormat="1" applyFont="1" applyFill="1" applyBorder="1" applyAlignment="1">
      <alignment horizontal="center"/>
    </xf>
    <xf numFmtId="165" fontId="8" fillId="18" borderId="2" xfId="0" applyNumberFormat="1" applyFont="1" applyFill="1" applyBorder="1"/>
    <xf numFmtId="165" fontId="8" fillId="19" borderId="2" xfId="0" applyNumberFormat="1" applyFont="1" applyFill="1" applyBorder="1" applyAlignment="1">
      <alignment horizontal="center"/>
    </xf>
    <xf numFmtId="0" fontId="12" fillId="0" borderId="24" xfId="0" applyFont="1" applyBorder="1"/>
    <xf numFmtId="164" fontId="0" fillId="10" borderId="2" xfId="0" applyNumberFormat="1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164" fontId="0" fillId="10" borderId="2" xfId="0" applyNumberFormat="1" applyFill="1" applyBorder="1" applyAlignment="1">
      <alignment horizontal="right"/>
    </xf>
    <xf numFmtId="164" fontId="0" fillId="12" borderId="2" xfId="0" applyNumberFormat="1" applyFill="1" applyBorder="1" applyAlignment="1">
      <alignment horizontal="center"/>
    </xf>
    <xf numFmtId="164" fontId="0" fillId="10" borderId="2" xfId="0" applyNumberFormat="1" applyFill="1" applyBorder="1"/>
    <xf numFmtId="164" fontId="0" fillId="12" borderId="26" xfId="0" applyNumberFormat="1" applyFill="1" applyBorder="1" applyAlignment="1">
      <alignment horizontal="center"/>
    </xf>
    <xf numFmtId="49" fontId="13" fillId="10" borderId="24" xfId="0" applyNumberFormat="1" applyFont="1" applyFill="1" applyBorder="1" applyAlignment="1">
      <alignment horizontal="left"/>
    </xf>
    <xf numFmtId="9" fontId="0" fillId="0" borderId="0" xfId="0" applyNumberFormat="1"/>
    <xf numFmtId="164" fontId="9" fillId="10" borderId="2" xfId="0" applyNumberFormat="1" applyFont="1" applyFill="1" applyBorder="1" applyAlignment="1">
      <alignment horizontal="center"/>
    </xf>
    <xf numFmtId="0" fontId="7" fillId="10" borderId="2" xfId="0" applyFont="1" applyFill="1" applyBorder="1" applyAlignment="1">
      <alignment horizontal="center"/>
    </xf>
    <xf numFmtId="0" fontId="9" fillId="10" borderId="2" xfId="0" applyFont="1" applyFill="1" applyBorder="1" applyAlignment="1">
      <alignment horizontal="center"/>
    </xf>
    <xf numFmtId="49" fontId="9" fillId="12" borderId="2" xfId="0" applyNumberFormat="1" applyFont="1" applyFill="1" applyBorder="1" applyAlignment="1">
      <alignment horizontal="center"/>
    </xf>
    <xf numFmtId="49" fontId="8" fillId="18" borderId="24" xfId="0" applyNumberFormat="1" applyFont="1" applyFill="1" applyBorder="1" applyAlignment="1">
      <alignment horizontal="left"/>
    </xf>
    <xf numFmtId="0" fontId="8" fillId="18" borderId="2" xfId="0" applyFont="1" applyFill="1" applyBorder="1" applyAlignment="1">
      <alignment horizontal="center"/>
    </xf>
    <xf numFmtId="164" fontId="8" fillId="18" borderId="2" xfId="0" applyNumberFormat="1" applyFont="1" applyFill="1" applyBorder="1"/>
    <xf numFmtId="0" fontId="8" fillId="0" borderId="11" xfId="0" applyFont="1" applyBorder="1"/>
    <xf numFmtId="164" fontId="0" fillId="0" borderId="2" xfId="0" applyNumberFormat="1" applyBorder="1"/>
    <xf numFmtId="0" fontId="0" fillId="0" borderId="2" xfId="0" applyBorder="1" applyAlignment="1">
      <alignment horizontal="center"/>
    </xf>
    <xf numFmtId="49" fontId="0" fillId="10" borderId="24" xfId="0" applyNumberFormat="1" applyFill="1" applyBorder="1"/>
    <xf numFmtId="165" fontId="0" fillId="12" borderId="2" xfId="0" applyNumberFormat="1" applyFill="1" applyBorder="1" applyAlignment="1">
      <alignment horizontal="center"/>
    </xf>
    <xf numFmtId="165" fontId="0" fillId="12" borderId="26" xfId="0" applyNumberFormat="1" applyFill="1" applyBorder="1" applyAlignment="1">
      <alignment horizontal="center"/>
    </xf>
    <xf numFmtId="49" fontId="8" fillId="10" borderId="24" xfId="0" applyNumberFormat="1" applyFont="1" applyFill="1" applyBorder="1"/>
    <xf numFmtId="164" fontId="8" fillId="20" borderId="24" xfId="0" applyNumberFormat="1" applyFont="1" applyFill="1" applyBorder="1" applyAlignment="1">
      <alignment horizontal="left"/>
    </xf>
    <xf numFmtId="164" fontId="8" fillId="20" borderId="2" xfId="0" applyNumberFormat="1" applyFont="1" applyFill="1" applyBorder="1" applyAlignment="1">
      <alignment horizontal="center"/>
    </xf>
    <xf numFmtId="164" fontId="8" fillId="20" borderId="2" xfId="0" applyNumberFormat="1" applyFont="1" applyFill="1" applyBorder="1"/>
    <xf numFmtId="164" fontId="8" fillId="0" borderId="0" xfId="0" applyNumberFormat="1" applyFont="1"/>
    <xf numFmtId="164" fontId="0" fillId="10" borderId="24" xfId="0" applyNumberFormat="1" applyFill="1" applyBorder="1"/>
    <xf numFmtId="164" fontId="0" fillId="0" borderId="0" xfId="0" applyNumberFormat="1"/>
    <xf numFmtId="164" fontId="0" fillId="0" borderId="11" xfId="0" applyNumberFormat="1" applyBorder="1"/>
    <xf numFmtId="164" fontId="0" fillId="10" borderId="25" xfId="0" applyNumberFormat="1" applyFill="1" applyBorder="1" applyAlignment="1">
      <alignment horizontal="center"/>
    </xf>
    <xf numFmtId="0" fontId="0" fillId="10" borderId="25" xfId="0" applyFill="1" applyBorder="1" applyAlignment="1">
      <alignment horizontal="center"/>
    </xf>
    <xf numFmtId="164" fontId="0" fillId="21" borderId="2" xfId="0" applyNumberFormat="1" applyFill="1" applyBorder="1"/>
    <xf numFmtId="164" fontId="8" fillId="14" borderId="24" xfId="0" applyNumberFormat="1" applyFont="1" applyFill="1" applyBorder="1"/>
    <xf numFmtId="164" fontId="8" fillId="14" borderId="25" xfId="0" applyNumberFormat="1" applyFont="1" applyFill="1" applyBorder="1" applyAlignment="1">
      <alignment horizontal="center"/>
    </xf>
    <xf numFmtId="164" fontId="8" fillId="14" borderId="2" xfId="0" applyNumberFormat="1" applyFont="1" applyFill="1" applyBorder="1"/>
    <xf numFmtId="164" fontId="8" fillId="22" borderId="24" xfId="0" applyNumberFormat="1" applyFont="1" applyFill="1" applyBorder="1"/>
    <xf numFmtId="9" fontId="8" fillId="22" borderId="25" xfId="2" applyFont="1" applyFill="1" applyBorder="1" applyAlignment="1">
      <alignment horizontal="center"/>
    </xf>
    <xf numFmtId="164" fontId="8" fillId="22" borderId="25" xfId="0" applyNumberFormat="1" applyFont="1" applyFill="1" applyBorder="1" applyAlignment="1">
      <alignment horizontal="center"/>
    </xf>
    <xf numFmtId="164" fontId="8" fillId="22" borderId="2" xfId="0" applyNumberFormat="1" applyFont="1" applyFill="1" applyBorder="1" applyAlignment="1">
      <alignment horizontal="center"/>
    </xf>
    <xf numFmtId="164" fontId="8" fillId="17" borderId="2" xfId="0" applyNumberFormat="1" applyFont="1" applyFill="1" applyBorder="1" applyAlignment="1">
      <alignment horizontal="center"/>
    </xf>
    <xf numFmtId="9" fontId="8" fillId="0" borderId="0" xfId="2" applyFont="1" applyFill="1" applyBorder="1"/>
    <xf numFmtId="49" fontId="8" fillId="10" borderId="10" xfId="0" applyNumberFormat="1" applyFont="1" applyFill="1" applyBorder="1" applyAlignment="1">
      <alignment wrapText="1"/>
    </xf>
    <xf numFmtId="164" fontId="14" fillId="10" borderId="0" xfId="0" applyNumberFormat="1" applyFont="1" applyFill="1" applyAlignment="1">
      <alignment horizontal="center"/>
    </xf>
    <xf numFmtId="167" fontId="14" fillId="10" borderId="0" xfId="0" applyNumberFormat="1" applyFont="1" applyFill="1" applyAlignment="1">
      <alignment horizontal="center"/>
    </xf>
    <xf numFmtId="167" fontId="14" fillId="10" borderId="0" xfId="0" applyNumberFormat="1" applyFont="1" applyFill="1"/>
    <xf numFmtId="167" fontId="14" fillId="13" borderId="0" xfId="0" applyNumberFormat="1" applyFont="1" applyFill="1" applyAlignment="1">
      <alignment horizontal="center"/>
    </xf>
    <xf numFmtId="167" fontId="8" fillId="0" borderId="0" xfId="0" applyNumberFormat="1" applyFont="1"/>
    <xf numFmtId="0" fontId="0" fillId="10" borderId="10" xfId="0" applyFill="1" applyBorder="1" applyAlignment="1">
      <alignment wrapText="1"/>
    </xf>
    <xf numFmtId="10" fontId="15" fillId="10" borderId="0" xfId="0" applyNumberFormat="1" applyFont="1" applyFill="1" applyAlignment="1">
      <alignment horizontal="center"/>
    </xf>
    <xf numFmtId="10" fontId="15" fillId="10" borderId="0" xfId="0" applyNumberFormat="1" applyFont="1" applyFill="1"/>
    <xf numFmtId="10" fontId="15" fillId="12" borderId="0" xfId="0" applyNumberFormat="1" applyFont="1" applyFill="1"/>
    <xf numFmtId="10" fontId="0" fillId="0" borderId="0" xfId="0" applyNumberFormat="1"/>
    <xf numFmtId="10" fontId="0" fillId="0" borderId="11" xfId="0" applyNumberFormat="1" applyBorder="1"/>
    <xf numFmtId="49" fontId="0" fillId="10" borderId="10" xfId="0" applyNumberFormat="1" applyFill="1" applyBorder="1" applyAlignment="1">
      <alignment wrapText="1"/>
    </xf>
    <xf numFmtId="164" fontId="15" fillId="10" borderId="0" xfId="0" applyNumberFormat="1" applyFont="1" applyFill="1" applyAlignment="1">
      <alignment horizontal="center"/>
    </xf>
    <xf numFmtId="167" fontId="15" fillId="10" borderId="0" xfId="0" applyNumberFormat="1" applyFont="1" applyFill="1" applyAlignment="1">
      <alignment horizontal="center"/>
    </xf>
    <xf numFmtId="167" fontId="15" fillId="10" borderId="0" xfId="0" applyNumberFormat="1" applyFont="1" applyFill="1"/>
    <xf numFmtId="167" fontId="15" fillId="12" borderId="0" xfId="0" applyNumberFormat="1" applyFont="1" applyFill="1" applyAlignment="1">
      <alignment horizontal="center"/>
    </xf>
    <xf numFmtId="0" fontId="0" fillId="10" borderId="20" xfId="0" applyFill="1" applyBorder="1" applyAlignment="1">
      <alignment wrapText="1"/>
    </xf>
    <xf numFmtId="0" fontId="0" fillId="10" borderId="21" xfId="0" applyFill="1" applyBorder="1"/>
    <xf numFmtId="49" fontId="7" fillId="10" borderId="28" xfId="0" applyNumberFormat="1" applyFont="1" applyFill="1" applyBorder="1"/>
    <xf numFmtId="164" fontId="0" fillId="10" borderId="29" xfId="0" applyNumberFormat="1" applyFill="1" applyBorder="1" applyAlignment="1">
      <alignment horizontal="center"/>
    </xf>
    <xf numFmtId="49" fontId="0" fillId="10" borderId="29" xfId="0" applyNumberFormat="1" applyFill="1" applyBorder="1" applyAlignment="1">
      <alignment horizontal="center"/>
    </xf>
    <xf numFmtId="164" fontId="0" fillId="10" borderId="29" xfId="0" applyNumberFormat="1" applyFill="1" applyBorder="1"/>
    <xf numFmtId="164" fontId="0" fillId="12" borderId="29" xfId="0" applyNumberFormat="1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164" fontId="0" fillId="0" borderId="0" xfId="0" applyNumberFormat="1" applyAlignment="1">
      <alignment horizontal="center"/>
    </xf>
    <xf numFmtId="0" fontId="7" fillId="0" borderId="0" xfId="0" applyFont="1"/>
    <xf numFmtId="9" fontId="0" fillId="0" borderId="0" xfId="2" applyFont="1"/>
    <xf numFmtId="16" fontId="0" fillId="0" borderId="0" xfId="0" applyNumberFormat="1"/>
    <xf numFmtId="0" fontId="0" fillId="13" borderId="0" xfId="0" applyFill="1"/>
    <xf numFmtId="0" fontId="0" fillId="0" borderId="16" xfId="0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9" xfId="0" applyFont="1" applyBorder="1"/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5" fillId="0" borderId="14" xfId="0" applyFont="1" applyBorder="1"/>
    <xf numFmtId="0" fontId="0" fillId="0" borderId="10" xfId="0" applyBorder="1" applyAlignment="1">
      <alignment horizontal="center"/>
    </xf>
    <xf numFmtId="168" fontId="5" fillId="8" borderId="6" xfId="1" applyNumberFormat="1" applyFont="1" applyFill="1" applyBorder="1"/>
    <xf numFmtId="168" fontId="5" fillId="9" borderId="6" xfId="1" applyNumberFormat="1" applyFont="1" applyFill="1" applyBorder="1"/>
    <xf numFmtId="0" fontId="0" fillId="0" borderId="15" xfId="0" applyBorder="1" applyAlignment="1">
      <alignment horizontal="center" vertical="center"/>
    </xf>
    <xf numFmtId="0" fontId="0" fillId="7" borderId="8" xfId="0" applyFill="1" applyBorder="1" applyAlignment="1">
      <alignment horizontal="left"/>
    </xf>
    <xf numFmtId="0" fontId="0" fillId="6" borderId="15" xfId="0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5" borderId="15" xfId="0" applyFill="1" applyBorder="1"/>
    <xf numFmtId="0" fontId="0" fillId="0" borderId="17" xfId="0" applyBorder="1" applyAlignment="1">
      <alignment horizontal="center" vertical="center"/>
    </xf>
    <xf numFmtId="0" fontId="0" fillId="7" borderId="13" xfId="0" applyFill="1" applyBorder="1" applyAlignment="1">
      <alignment horizontal="left"/>
    </xf>
    <xf numFmtId="0" fontId="0" fillId="6" borderId="17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5" borderId="17" xfId="0" applyFill="1" applyBorder="1"/>
    <xf numFmtId="0" fontId="3" fillId="0" borderId="5" xfId="0" applyFont="1" applyBorder="1"/>
    <xf numFmtId="0" fontId="4" fillId="23" borderId="2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3" borderId="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9" fontId="4" fillId="24" borderId="2" xfId="0" applyNumberFormat="1" applyFont="1" applyFill="1" applyBorder="1" applyAlignment="1">
      <alignment horizontal="center" vertical="center" wrapText="1"/>
    </xf>
    <xf numFmtId="0" fontId="5" fillId="9" borderId="18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5" fillId="8" borderId="19" xfId="0" applyFont="1" applyFill="1" applyBorder="1" applyAlignment="1">
      <alignment horizontal="center" vertical="center"/>
    </xf>
    <xf numFmtId="0" fontId="5" fillId="8" borderId="3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32" xfId="0" applyFont="1" applyBorder="1"/>
    <xf numFmtId="0" fontId="3" fillId="0" borderId="3" xfId="0" applyFont="1" applyBorder="1"/>
    <xf numFmtId="0" fontId="3" fillId="0" borderId="0" xfId="0" applyFont="1"/>
    <xf numFmtId="0" fontId="4" fillId="0" borderId="15" xfId="0" applyFont="1" applyBorder="1" applyAlignment="1">
      <alignment horizontal="center" vertical="center" wrapText="1"/>
    </xf>
    <xf numFmtId="0" fontId="3" fillId="0" borderId="16" xfId="0" applyFont="1" applyBorder="1"/>
    <xf numFmtId="0" fontId="3" fillId="0" borderId="17" xfId="0" applyFont="1" applyBorder="1"/>
    <xf numFmtId="14" fontId="2" fillId="3" borderId="31" xfId="0" applyNumberFormat="1" applyFont="1" applyFill="1" applyBorder="1" applyAlignment="1">
      <alignment horizontal="center" vertical="center"/>
    </xf>
    <xf numFmtId="0" fontId="3" fillId="0" borderId="31" xfId="0" applyFont="1" applyBorder="1"/>
    <xf numFmtId="0" fontId="2" fillId="2" borderId="18" xfId="0" applyFont="1" applyFill="1" applyBorder="1" applyAlignment="1">
      <alignment horizontal="center" vertical="center" wrapText="1"/>
    </xf>
    <xf numFmtId="0" fontId="3" fillId="0" borderId="30" xfId="0" applyFont="1" applyBorder="1"/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21" xfId="0" applyFont="1" applyBorder="1"/>
    <xf numFmtId="0" fontId="4" fillId="0" borderId="16" xfId="0" applyFont="1" applyBorder="1" applyAlignment="1">
      <alignment horizontal="center" vertical="center" wrapText="1"/>
    </xf>
    <xf numFmtId="0" fontId="3" fillId="0" borderId="33" xfId="0" applyFont="1" applyBorder="1"/>
    <xf numFmtId="0" fontId="4" fillId="0" borderId="1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4" fontId="2" fillId="3" borderId="9" xfId="0" applyNumberFormat="1" applyFont="1" applyFill="1" applyBorder="1" applyAlignment="1">
      <alignment horizontal="center" vertical="center"/>
    </xf>
    <xf numFmtId="14" fontId="2" fillId="3" borderId="11" xfId="0" applyNumberFormat="1" applyFont="1" applyFill="1" applyBorder="1" applyAlignment="1">
      <alignment horizontal="center" vertical="center"/>
    </xf>
    <xf numFmtId="14" fontId="2" fillId="3" borderId="14" xfId="0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887EA-2925-460A-ABC4-42218F1278B5}">
  <dimension ref="A1:AF1020"/>
  <sheetViews>
    <sheetView tabSelected="1" zoomScale="75" zoomScaleNormal="75" workbookViewId="0">
      <selection activeCell="E23" sqref="E23"/>
    </sheetView>
  </sheetViews>
  <sheetFormatPr defaultColWidth="14.42578125" defaultRowHeight="15"/>
  <cols>
    <col min="1" max="1" width="60.7109375" customWidth="1"/>
    <col min="2" max="2" width="10.140625" style="3" bestFit="1" customWidth="1"/>
    <col min="3" max="3" width="20.7109375" style="3" customWidth="1"/>
    <col min="4" max="4" width="9.42578125" style="3" customWidth="1"/>
    <col min="5" max="5" width="9.85546875" customWidth="1"/>
    <col min="6" max="10" width="11.28515625" customWidth="1"/>
    <col min="11" max="16" width="12.42578125" customWidth="1"/>
    <col min="17" max="17" width="16.85546875" style="168" customWidth="1"/>
    <col min="18" max="22" width="15.42578125" customWidth="1"/>
    <col min="23" max="29" width="16.5703125" customWidth="1"/>
    <col min="30" max="30" width="16.85546875" style="168" customWidth="1"/>
    <col min="31" max="31" width="13.140625" customWidth="1"/>
    <col min="32" max="32" width="9.140625" customWidth="1"/>
  </cols>
  <sheetData>
    <row r="1" spans="1:32" ht="13.5" customHeight="1">
      <c r="A1" s="18" t="s">
        <v>43</v>
      </c>
      <c r="B1" s="19"/>
      <c r="C1" s="19"/>
      <c r="D1" s="20"/>
      <c r="E1" s="21"/>
      <c r="F1" s="22"/>
      <c r="G1" s="23"/>
      <c r="H1" s="23"/>
      <c r="I1" s="23"/>
      <c r="J1" s="23"/>
      <c r="K1" s="23"/>
      <c r="L1" s="24"/>
      <c r="M1" s="25"/>
      <c r="N1" s="25"/>
      <c r="O1" s="26"/>
      <c r="P1" s="26"/>
      <c r="Q1" s="27"/>
      <c r="R1" s="26"/>
      <c r="S1" s="21"/>
      <c r="T1" s="21"/>
      <c r="U1" s="26"/>
      <c r="V1" s="21"/>
      <c r="W1" s="21"/>
      <c r="X1" s="21"/>
      <c r="Y1" s="21"/>
      <c r="Z1" s="21"/>
      <c r="AA1" s="21"/>
      <c r="AB1" s="21"/>
      <c r="AC1" s="21"/>
      <c r="AD1" s="27"/>
      <c r="AE1" s="26"/>
      <c r="AF1" s="28"/>
    </row>
    <row r="2" spans="1:32" ht="13.5" customHeight="1">
      <c r="A2" s="29"/>
      <c r="B2" s="30"/>
      <c r="C2" s="30"/>
      <c r="D2" s="31"/>
      <c r="E2" s="32"/>
      <c r="F2" s="32"/>
      <c r="G2" s="32"/>
      <c r="H2" s="32"/>
      <c r="I2" s="32"/>
      <c r="J2" s="32"/>
      <c r="K2" s="32"/>
      <c r="L2" s="33" t="s">
        <v>44</v>
      </c>
      <c r="M2" s="34"/>
      <c r="N2" s="34"/>
      <c r="Q2" s="35"/>
      <c r="V2" s="36"/>
      <c r="W2" s="32"/>
      <c r="X2" s="32"/>
      <c r="Y2" s="32"/>
      <c r="AA2" s="32"/>
      <c r="AB2" s="32"/>
      <c r="AC2" s="32"/>
      <c r="AD2" s="35"/>
      <c r="AF2" s="11"/>
    </row>
    <row r="3" spans="1:32" ht="13.5" customHeight="1">
      <c r="A3" s="37" t="s">
        <v>45</v>
      </c>
      <c r="B3" s="38" t="s">
        <v>46</v>
      </c>
      <c r="C3" s="39"/>
      <c r="D3" s="39"/>
      <c r="E3" s="39">
        <v>1</v>
      </c>
      <c r="F3" s="39">
        <v>2</v>
      </c>
      <c r="G3" s="39">
        <v>3</v>
      </c>
      <c r="H3" s="39">
        <v>4</v>
      </c>
      <c r="I3" s="39">
        <v>5</v>
      </c>
      <c r="J3" s="39">
        <v>6</v>
      </c>
      <c r="K3" s="39">
        <v>7</v>
      </c>
      <c r="L3" s="40">
        <v>8</v>
      </c>
      <c r="M3" s="39">
        <v>9</v>
      </c>
      <c r="N3" s="39">
        <v>10</v>
      </c>
      <c r="O3" s="39">
        <v>11</v>
      </c>
      <c r="P3" s="39">
        <v>12</v>
      </c>
      <c r="Q3" s="41">
        <v>2023</v>
      </c>
      <c r="R3" s="39">
        <v>1</v>
      </c>
      <c r="S3" s="39">
        <v>2</v>
      </c>
      <c r="T3" s="40">
        <v>3</v>
      </c>
      <c r="U3" s="39">
        <v>4</v>
      </c>
      <c r="V3" s="40">
        <v>5</v>
      </c>
      <c r="W3" s="39">
        <v>6</v>
      </c>
      <c r="X3" s="39">
        <v>7</v>
      </c>
      <c r="Y3" s="39">
        <v>8</v>
      </c>
      <c r="Z3" s="40">
        <v>9</v>
      </c>
      <c r="AA3" s="39">
        <v>10</v>
      </c>
      <c r="AB3" s="39">
        <v>11</v>
      </c>
      <c r="AC3" s="39">
        <v>12</v>
      </c>
      <c r="AD3" s="42">
        <v>2024</v>
      </c>
      <c r="AF3" s="11"/>
    </row>
    <row r="4" spans="1:32" ht="13.5" customHeight="1">
      <c r="A4" s="43" t="s">
        <v>6</v>
      </c>
      <c r="B4" s="44"/>
      <c r="C4" s="44"/>
      <c r="D4" s="45" t="s">
        <v>47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F4" s="11"/>
    </row>
    <row r="5" spans="1:32" ht="13.5" customHeight="1">
      <c r="A5" s="47" t="s">
        <v>22</v>
      </c>
      <c r="B5" s="48"/>
      <c r="C5" s="49"/>
      <c r="D5" s="48"/>
      <c r="E5" s="50">
        <v>5</v>
      </c>
      <c r="F5" s="50">
        <v>10</v>
      </c>
      <c r="G5" s="50">
        <v>10</v>
      </c>
      <c r="H5" s="50">
        <v>20</v>
      </c>
      <c r="I5" s="50">
        <v>10</v>
      </c>
      <c r="J5" s="50">
        <v>20</v>
      </c>
      <c r="K5" s="50">
        <v>20</v>
      </c>
      <c r="L5" s="50">
        <v>20</v>
      </c>
      <c r="M5" s="50">
        <v>400</v>
      </c>
      <c r="N5" s="50">
        <v>400</v>
      </c>
      <c r="O5" s="50">
        <v>1000</v>
      </c>
      <c r="P5" s="50">
        <v>1000</v>
      </c>
      <c r="Q5" s="51">
        <f>SUM(E5:P5)</f>
        <v>2915</v>
      </c>
      <c r="R5" s="50">
        <v>1500</v>
      </c>
      <c r="S5" s="50">
        <v>1000</v>
      </c>
      <c r="T5" s="50">
        <v>1000</v>
      </c>
      <c r="U5" s="50">
        <v>1000</v>
      </c>
      <c r="V5" s="50">
        <v>1000</v>
      </c>
      <c r="W5" s="50">
        <v>1000</v>
      </c>
      <c r="X5" s="50">
        <v>1000</v>
      </c>
      <c r="Y5" s="50">
        <v>1000</v>
      </c>
      <c r="Z5" s="50">
        <v>1000</v>
      </c>
      <c r="AA5" s="50">
        <v>2000</v>
      </c>
      <c r="AB5" s="50">
        <v>2000</v>
      </c>
      <c r="AC5" s="50">
        <v>2000</v>
      </c>
      <c r="AD5" s="51">
        <f>SUM(R5:AC5)</f>
        <v>15500</v>
      </c>
      <c r="AF5" s="11"/>
    </row>
    <row r="6" spans="1:32" ht="13.5" customHeight="1">
      <c r="A6" s="47" t="s">
        <v>23</v>
      </c>
      <c r="B6" s="48"/>
      <c r="C6" s="49"/>
      <c r="D6" s="48"/>
      <c r="E6" s="50"/>
      <c r="F6" s="50"/>
      <c r="G6" s="50"/>
      <c r="H6" s="50"/>
      <c r="I6" s="50">
        <v>10</v>
      </c>
      <c r="J6" s="50">
        <v>10</v>
      </c>
      <c r="K6" s="50">
        <v>10</v>
      </c>
      <c r="L6" s="50">
        <v>40</v>
      </c>
      <c r="M6" s="50">
        <v>400</v>
      </c>
      <c r="N6" s="50">
        <v>400</v>
      </c>
      <c r="O6" s="50">
        <v>1000</v>
      </c>
      <c r="P6" s="50">
        <v>2000</v>
      </c>
      <c r="Q6" s="51">
        <f>SUM(E6:P6)</f>
        <v>3870</v>
      </c>
      <c r="R6" s="50">
        <v>2500</v>
      </c>
      <c r="S6" s="50">
        <v>1000</v>
      </c>
      <c r="T6" s="50">
        <v>1500</v>
      </c>
      <c r="U6" s="50">
        <v>1500</v>
      </c>
      <c r="V6" s="50">
        <v>2000</v>
      </c>
      <c r="W6" s="50">
        <v>2000</v>
      </c>
      <c r="X6" s="50">
        <v>2000</v>
      </c>
      <c r="Y6" s="50">
        <v>2000</v>
      </c>
      <c r="Z6" s="50">
        <v>2000</v>
      </c>
      <c r="AA6" s="50">
        <v>4000</v>
      </c>
      <c r="AB6" s="50">
        <v>4000</v>
      </c>
      <c r="AC6" s="50">
        <v>4000</v>
      </c>
      <c r="AD6" s="51">
        <f>SUM(R6:AC6)</f>
        <v>28500</v>
      </c>
      <c r="AF6" s="11"/>
    </row>
    <row r="7" spans="1:32" ht="13.5" customHeight="1">
      <c r="A7" s="47" t="s">
        <v>24</v>
      </c>
      <c r="B7" s="48"/>
      <c r="C7" s="52"/>
      <c r="D7" s="48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>
        <v>2500</v>
      </c>
      <c r="Q7" s="51">
        <f>SUM(E7:P7)</f>
        <v>2500</v>
      </c>
      <c r="R7" s="50">
        <v>1000</v>
      </c>
      <c r="S7" s="50">
        <v>3000</v>
      </c>
      <c r="T7" s="50">
        <v>3000</v>
      </c>
      <c r="U7" s="50">
        <v>3000</v>
      </c>
      <c r="V7" s="50">
        <v>4000</v>
      </c>
      <c r="W7" s="50">
        <v>4000</v>
      </c>
      <c r="X7" s="50">
        <v>4000</v>
      </c>
      <c r="Y7" s="50">
        <v>5000</v>
      </c>
      <c r="Z7" s="50">
        <v>5000</v>
      </c>
      <c r="AA7" s="50">
        <v>5000</v>
      </c>
      <c r="AB7" s="50">
        <v>5000</v>
      </c>
      <c r="AC7" s="50">
        <v>5000</v>
      </c>
      <c r="AD7" s="51">
        <f>SUM(R7:AC7)</f>
        <v>47000</v>
      </c>
      <c r="AF7" s="11"/>
    </row>
    <row r="8" spans="1:32" ht="13.5" customHeight="1">
      <c r="A8" s="53" t="s">
        <v>25</v>
      </c>
      <c r="B8" s="54"/>
      <c r="C8" s="54"/>
      <c r="D8" s="48"/>
      <c r="E8" s="50"/>
      <c r="F8" s="50"/>
      <c r="G8" s="50"/>
      <c r="H8" s="50"/>
      <c r="I8" s="50"/>
      <c r="J8" s="50"/>
      <c r="K8" s="50">
        <v>100</v>
      </c>
      <c r="L8" s="50">
        <v>100</v>
      </c>
      <c r="M8" s="50">
        <v>800</v>
      </c>
      <c r="N8" s="50">
        <v>1000</v>
      </c>
      <c r="O8" s="50">
        <v>3000</v>
      </c>
      <c r="P8" s="50">
        <v>3000</v>
      </c>
      <c r="Q8" s="51">
        <f>SUM(E8:P8)</f>
        <v>8000</v>
      </c>
      <c r="R8" s="50">
        <v>3000</v>
      </c>
      <c r="S8" s="50">
        <v>3000</v>
      </c>
      <c r="T8" s="50">
        <v>3000</v>
      </c>
      <c r="U8" s="50">
        <v>3000</v>
      </c>
      <c r="V8" s="50">
        <v>3000</v>
      </c>
      <c r="W8" s="50">
        <v>3000</v>
      </c>
      <c r="X8" s="50">
        <v>3000</v>
      </c>
      <c r="Y8" s="50">
        <v>3000</v>
      </c>
      <c r="Z8" s="50">
        <v>3000</v>
      </c>
      <c r="AA8" s="50">
        <v>4000</v>
      </c>
      <c r="AB8" s="50">
        <v>4000</v>
      </c>
      <c r="AC8" s="50">
        <v>4000</v>
      </c>
      <c r="AD8" s="51">
        <f>SUM(R8:AC8)</f>
        <v>39000</v>
      </c>
      <c r="AF8" s="11"/>
    </row>
    <row r="9" spans="1:32" ht="13.5" customHeight="1">
      <c r="A9" s="53" t="s">
        <v>26</v>
      </c>
      <c r="B9" s="54"/>
      <c r="C9" s="54"/>
      <c r="D9" s="48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1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1"/>
      <c r="AF9" s="11"/>
    </row>
    <row r="10" spans="1:32" ht="13.5" customHeight="1">
      <c r="A10" s="55" t="s">
        <v>48</v>
      </c>
      <c r="B10" s="54"/>
      <c r="C10" s="54"/>
      <c r="D10" s="48"/>
      <c r="E10" s="56">
        <f>SUM(E5:E9)</f>
        <v>5</v>
      </c>
      <c r="F10" s="56">
        <f t="shared" ref="F10:AC10" si="0">SUM(F5:F9)</f>
        <v>10</v>
      </c>
      <c r="G10" s="56">
        <f t="shared" si="0"/>
        <v>10</v>
      </c>
      <c r="H10" s="56">
        <f t="shared" si="0"/>
        <v>20</v>
      </c>
      <c r="I10" s="56">
        <f t="shared" si="0"/>
        <v>20</v>
      </c>
      <c r="J10" s="56">
        <v>30</v>
      </c>
      <c r="K10" s="56">
        <f t="shared" si="0"/>
        <v>130</v>
      </c>
      <c r="L10" s="56">
        <f t="shared" si="0"/>
        <v>160</v>
      </c>
      <c r="M10" s="56">
        <f t="shared" si="0"/>
        <v>1600</v>
      </c>
      <c r="N10" s="56">
        <f t="shared" si="0"/>
        <v>1800</v>
      </c>
      <c r="O10" s="56">
        <f t="shared" si="0"/>
        <v>5000</v>
      </c>
      <c r="P10" s="56">
        <f t="shared" si="0"/>
        <v>8500</v>
      </c>
      <c r="Q10" s="57">
        <f t="shared" ref="Q10:Q22" si="1">SUM(E10:P10)</f>
        <v>17285</v>
      </c>
      <c r="R10" s="56">
        <f t="shared" si="0"/>
        <v>8000</v>
      </c>
      <c r="S10" s="56">
        <f t="shared" si="0"/>
        <v>8000</v>
      </c>
      <c r="T10" s="56">
        <f t="shared" si="0"/>
        <v>8500</v>
      </c>
      <c r="U10" s="56">
        <f t="shared" si="0"/>
        <v>8500</v>
      </c>
      <c r="V10" s="56">
        <f t="shared" si="0"/>
        <v>10000</v>
      </c>
      <c r="W10" s="56">
        <f t="shared" si="0"/>
        <v>10000</v>
      </c>
      <c r="X10" s="56">
        <f t="shared" si="0"/>
        <v>10000</v>
      </c>
      <c r="Y10" s="56">
        <f t="shared" si="0"/>
        <v>11000</v>
      </c>
      <c r="Z10" s="56">
        <f t="shared" si="0"/>
        <v>11000</v>
      </c>
      <c r="AA10" s="56">
        <f t="shared" si="0"/>
        <v>15000</v>
      </c>
      <c r="AB10" s="56">
        <f t="shared" si="0"/>
        <v>15000</v>
      </c>
      <c r="AC10" s="56">
        <f t="shared" si="0"/>
        <v>15000</v>
      </c>
      <c r="AD10" s="57">
        <f>SUM(R10:AC10)</f>
        <v>130000</v>
      </c>
      <c r="AF10" s="11"/>
    </row>
    <row r="11" spans="1:32" ht="13.5" customHeight="1">
      <c r="A11" s="58" t="s">
        <v>28</v>
      </c>
      <c r="B11" s="59"/>
      <c r="C11" s="54"/>
      <c r="D11" s="60"/>
      <c r="E11" s="61"/>
      <c r="F11" s="61"/>
      <c r="G11" s="61"/>
      <c r="H11" s="61"/>
      <c r="I11" s="61"/>
      <c r="J11" s="61"/>
      <c r="K11" s="61">
        <f t="shared" ref="K11:P11" si="2">(K8+K5)*0.3</f>
        <v>36</v>
      </c>
      <c r="L11" s="61">
        <f t="shared" si="2"/>
        <v>36</v>
      </c>
      <c r="M11" s="61">
        <f t="shared" si="2"/>
        <v>360</v>
      </c>
      <c r="N11" s="61">
        <f t="shared" si="2"/>
        <v>420</v>
      </c>
      <c r="O11" s="61">
        <f t="shared" si="2"/>
        <v>1200</v>
      </c>
      <c r="P11" s="61">
        <f t="shared" si="2"/>
        <v>1200</v>
      </c>
      <c r="Q11" s="51">
        <f t="shared" si="1"/>
        <v>3252</v>
      </c>
      <c r="R11" s="61">
        <f>(R8+R5)*0.3</f>
        <v>1350</v>
      </c>
      <c r="S11" s="61">
        <f t="shared" ref="S11:AC11" si="3">(S8+S5)*0.3</f>
        <v>1200</v>
      </c>
      <c r="T11" s="61">
        <f t="shared" si="3"/>
        <v>1200</v>
      </c>
      <c r="U11" s="61">
        <f t="shared" si="3"/>
        <v>1200</v>
      </c>
      <c r="V11" s="61">
        <f t="shared" si="3"/>
        <v>1200</v>
      </c>
      <c r="W11" s="61">
        <f t="shared" si="3"/>
        <v>1200</v>
      </c>
      <c r="X11" s="61">
        <f t="shared" si="3"/>
        <v>1200</v>
      </c>
      <c r="Y11" s="61">
        <f t="shared" si="3"/>
        <v>1200</v>
      </c>
      <c r="Z11" s="61">
        <f t="shared" si="3"/>
        <v>1200</v>
      </c>
      <c r="AA11" s="61">
        <f t="shared" si="3"/>
        <v>1800</v>
      </c>
      <c r="AB11" s="61">
        <f t="shared" si="3"/>
        <v>1800</v>
      </c>
      <c r="AC11" s="61">
        <f t="shared" si="3"/>
        <v>1800</v>
      </c>
      <c r="AD11" s="51">
        <f>SUM(R11:AC11)</f>
        <v>16350</v>
      </c>
      <c r="AF11" s="11"/>
    </row>
    <row r="12" spans="1:32" ht="13.5" customHeight="1">
      <c r="A12" s="58" t="s">
        <v>29</v>
      </c>
      <c r="B12" s="59"/>
      <c r="C12" s="54">
        <v>150</v>
      </c>
      <c r="D12" s="62">
        <v>0.2</v>
      </c>
      <c r="E12" s="61">
        <f>E5*$C$12</f>
        <v>750</v>
      </c>
      <c r="F12" s="61">
        <f t="shared" ref="F12:P12" si="4">F5*$C$12</f>
        <v>1500</v>
      </c>
      <c r="G12" s="61">
        <f t="shared" si="4"/>
        <v>1500</v>
      </c>
      <c r="H12" s="61">
        <f t="shared" si="4"/>
        <v>3000</v>
      </c>
      <c r="I12" s="61">
        <f t="shared" si="4"/>
        <v>1500</v>
      </c>
      <c r="J12" s="61">
        <f t="shared" si="4"/>
        <v>3000</v>
      </c>
      <c r="K12" s="61">
        <f t="shared" si="4"/>
        <v>3000</v>
      </c>
      <c r="L12" s="61">
        <f t="shared" si="4"/>
        <v>3000</v>
      </c>
      <c r="M12" s="61">
        <f t="shared" si="4"/>
        <v>60000</v>
      </c>
      <c r="N12" s="61">
        <f t="shared" si="4"/>
        <v>60000</v>
      </c>
      <c r="O12" s="61">
        <f t="shared" si="4"/>
        <v>150000</v>
      </c>
      <c r="P12" s="61">
        <f t="shared" si="4"/>
        <v>150000</v>
      </c>
      <c r="Q12" s="51">
        <f t="shared" si="1"/>
        <v>437250</v>
      </c>
      <c r="R12" s="61">
        <f t="shared" ref="R12:AC12" si="5">R5*$C$12</f>
        <v>225000</v>
      </c>
      <c r="S12" s="61">
        <f t="shared" si="5"/>
        <v>150000</v>
      </c>
      <c r="T12" s="61">
        <f t="shared" si="5"/>
        <v>150000</v>
      </c>
      <c r="U12" s="61">
        <f t="shared" si="5"/>
        <v>150000</v>
      </c>
      <c r="V12" s="61">
        <f t="shared" si="5"/>
        <v>150000</v>
      </c>
      <c r="W12" s="61">
        <f t="shared" si="5"/>
        <v>150000</v>
      </c>
      <c r="X12" s="61">
        <f t="shared" si="5"/>
        <v>150000</v>
      </c>
      <c r="Y12" s="61">
        <f t="shared" si="5"/>
        <v>150000</v>
      </c>
      <c r="Z12" s="61">
        <f t="shared" si="5"/>
        <v>150000</v>
      </c>
      <c r="AA12" s="61">
        <f t="shared" si="5"/>
        <v>300000</v>
      </c>
      <c r="AB12" s="61">
        <f t="shared" si="5"/>
        <v>300000</v>
      </c>
      <c r="AC12" s="61">
        <f t="shared" si="5"/>
        <v>300000</v>
      </c>
      <c r="AD12" s="51">
        <f>SUM(R12:AC12)</f>
        <v>2325000</v>
      </c>
      <c r="AF12" s="11"/>
    </row>
    <row r="13" spans="1:32" ht="13.5" customHeight="1">
      <c r="A13" s="58" t="s">
        <v>30</v>
      </c>
      <c r="B13" s="59"/>
      <c r="C13" s="54">
        <v>80</v>
      </c>
      <c r="D13" s="62">
        <v>0.6</v>
      </c>
      <c r="E13" s="61">
        <f>E6*$C$13</f>
        <v>0</v>
      </c>
      <c r="F13" s="61">
        <f t="shared" ref="F13:P13" si="6">F6*$C$13</f>
        <v>0</v>
      </c>
      <c r="G13" s="61">
        <f t="shared" si="6"/>
        <v>0</v>
      </c>
      <c r="H13" s="61">
        <f t="shared" si="6"/>
        <v>0</v>
      </c>
      <c r="I13" s="61">
        <f t="shared" si="6"/>
        <v>800</v>
      </c>
      <c r="J13" s="61">
        <f t="shared" si="6"/>
        <v>800</v>
      </c>
      <c r="K13" s="61">
        <f t="shared" si="6"/>
        <v>800</v>
      </c>
      <c r="L13" s="61">
        <f t="shared" si="6"/>
        <v>3200</v>
      </c>
      <c r="M13" s="61">
        <f t="shared" si="6"/>
        <v>32000</v>
      </c>
      <c r="N13" s="61">
        <f t="shared" si="6"/>
        <v>32000</v>
      </c>
      <c r="O13" s="61">
        <f t="shared" si="6"/>
        <v>80000</v>
      </c>
      <c r="P13" s="61">
        <f t="shared" si="6"/>
        <v>160000</v>
      </c>
      <c r="Q13" s="51">
        <f t="shared" si="1"/>
        <v>309600</v>
      </c>
      <c r="R13" s="61">
        <f t="shared" ref="R13:AC13" si="7">R6*$C$13</f>
        <v>200000</v>
      </c>
      <c r="S13" s="61">
        <f t="shared" si="7"/>
        <v>80000</v>
      </c>
      <c r="T13" s="61">
        <f t="shared" si="7"/>
        <v>120000</v>
      </c>
      <c r="U13" s="61">
        <f t="shared" si="7"/>
        <v>120000</v>
      </c>
      <c r="V13" s="61">
        <f t="shared" si="7"/>
        <v>160000</v>
      </c>
      <c r="W13" s="61">
        <f t="shared" si="7"/>
        <v>160000</v>
      </c>
      <c r="X13" s="61">
        <f t="shared" si="7"/>
        <v>160000</v>
      </c>
      <c r="Y13" s="61">
        <f t="shared" si="7"/>
        <v>160000</v>
      </c>
      <c r="Z13" s="61">
        <f t="shared" si="7"/>
        <v>160000</v>
      </c>
      <c r="AA13" s="61">
        <f t="shared" si="7"/>
        <v>320000</v>
      </c>
      <c r="AB13" s="61">
        <f t="shared" si="7"/>
        <v>320000</v>
      </c>
      <c r="AC13" s="61">
        <f t="shared" si="7"/>
        <v>320000</v>
      </c>
      <c r="AD13" s="51">
        <f>SUM(R13:AC13)</f>
        <v>2280000</v>
      </c>
      <c r="AF13" s="11"/>
    </row>
    <row r="14" spans="1:32" ht="13.5" customHeight="1">
      <c r="A14" s="58" t="s">
        <v>31</v>
      </c>
      <c r="B14" s="59"/>
      <c r="C14" s="54">
        <v>50</v>
      </c>
      <c r="D14" s="62">
        <v>0.2</v>
      </c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>
        <f>P7*$C$14</f>
        <v>125000</v>
      </c>
      <c r="Q14" s="51">
        <f t="shared" si="1"/>
        <v>125000</v>
      </c>
      <c r="R14" s="61">
        <f>R7*$C$14</f>
        <v>50000</v>
      </c>
      <c r="S14" s="61">
        <f t="shared" ref="S14:AC14" si="8">S7*$C$14</f>
        <v>150000</v>
      </c>
      <c r="T14" s="61">
        <f t="shared" si="8"/>
        <v>150000</v>
      </c>
      <c r="U14" s="61">
        <f t="shared" si="8"/>
        <v>150000</v>
      </c>
      <c r="V14" s="61">
        <f t="shared" si="8"/>
        <v>200000</v>
      </c>
      <c r="W14" s="61">
        <f t="shared" si="8"/>
        <v>200000</v>
      </c>
      <c r="X14" s="61">
        <f t="shared" si="8"/>
        <v>200000</v>
      </c>
      <c r="Y14" s="61">
        <f t="shared" si="8"/>
        <v>250000</v>
      </c>
      <c r="Z14" s="61">
        <f t="shared" si="8"/>
        <v>250000</v>
      </c>
      <c r="AA14" s="61">
        <f t="shared" si="8"/>
        <v>250000</v>
      </c>
      <c r="AB14" s="61">
        <f t="shared" si="8"/>
        <v>250000</v>
      </c>
      <c r="AC14" s="61">
        <f t="shared" si="8"/>
        <v>250000</v>
      </c>
      <c r="AD14" s="51">
        <f>SUM(R14:AC14)</f>
        <v>2350000</v>
      </c>
      <c r="AF14" s="11"/>
    </row>
    <row r="15" spans="1:32" ht="13.5" customHeight="1">
      <c r="A15" s="63" t="s">
        <v>49</v>
      </c>
      <c r="B15" s="54"/>
      <c r="C15" s="54"/>
      <c r="D15" s="54"/>
      <c r="E15" s="64">
        <f>SUM(E12:E14)</f>
        <v>750</v>
      </c>
      <c r="F15" s="64">
        <f t="shared" ref="F15:AC15" si="9">SUM(F12:F14)</f>
        <v>1500</v>
      </c>
      <c r="G15" s="64">
        <f t="shared" si="9"/>
        <v>1500</v>
      </c>
      <c r="H15" s="64">
        <f t="shared" si="9"/>
        <v>3000</v>
      </c>
      <c r="I15" s="64">
        <f t="shared" si="9"/>
        <v>2300</v>
      </c>
      <c r="J15" s="64">
        <f t="shared" si="9"/>
        <v>3800</v>
      </c>
      <c r="K15" s="64">
        <f t="shared" si="9"/>
        <v>3800</v>
      </c>
      <c r="L15" s="64">
        <f t="shared" si="9"/>
        <v>6200</v>
      </c>
      <c r="M15" s="64">
        <f t="shared" si="9"/>
        <v>92000</v>
      </c>
      <c r="N15" s="64">
        <f t="shared" si="9"/>
        <v>92000</v>
      </c>
      <c r="O15" s="64">
        <f t="shared" si="9"/>
        <v>230000</v>
      </c>
      <c r="P15" s="64">
        <f t="shared" si="9"/>
        <v>435000</v>
      </c>
      <c r="Q15" s="57">
        <f t="shared" si="1"/>
        <v>871850</v>
      </c>
      <c r="R15" s="64">
        <f t="shared" si="9"/>
        <v>475000</v>
      </c>
      <c r="S15" s="64">
        <f t="shared" si="9"/>
        <v>380000</v>
      </c>
      <c r="T15" s="64">
        <f t="shared" si="9"/>
        <v>420000</v>
      </c>
      <c r="U15" s="64">
        <f t="shared" si="9"/>
        <v>420000</v>
      </c>
      <c r="V15" s="64">
        <f t="shared" si="9"/>
        <v>510000</v>
      </c>
      <c r="W15" s="64">
        <f t="shared" si="9"/>
        <v>510000</v>
      </c>
      <c r="X15" s="64">
        <f t="shared" si="9"/>
        <v>510000</v>
      </c>
      <c r="Y15" s="64">
        <f t="shared" si="9"/>
        <v>560000</v>
      </c>
      <c r="Z15" s="64">
        <f t="shared" si="9"/>
        <v>560000</v>
      </c>
      <c r="AA15" s="64">
        <f t="shared" si="9"/>
        <v>870000</v>
      </c>
      <c r="AB15" s="64">
        <f t="shared" si="9"/>
        <v>870000</v>
      </c>
      <c r="AC15" s="64">
        <f t="shared" si="9"/>
        <v>870000</v>
      </c>
      <c r="AD15" s="57">
        <f t="shared" ref="AD15:AD22" si="10">SUM(R15:AC15)</f>
        <v>6955000</v>
      </c>
      <c r="AF15" s="11"/>
    </row>
    <row r="16" spans="1:32" ht="13.5" customHeight="1">
      <c r="A16" s="53" t="s">
        <v>32</v>
      </c>
      <c r="B16" s="54"/>
      <c r="C16" s="54">
        <v>15</v>
      </c>
      <c r="D16" s="54">
        <v>15</v>
      </c>
      <c r="E16" s="61"/>
      <c r="F16" s="61"/>
      <c r="G16" s="61"/>
      <c r="H16" s="61"/>
      <c r="I16" s="61"/>
      <c r="J16" s="61"/>
      <c r="K16" s="65">
        <f>(K10)*0.5*$C$16</f>
        <v>975</v>
      </c>
      <c r="L16" s="65">
        <f t="shared" ref="L16:O16" si="11">(L10)*0.5*$C$16</f>
        <v>1200</v>
      </c>
      <c r="M16" s="65">
        <f t="shared" si="11"/>
        <v>12000</v>
      </c>
      <c r="N16" s="65">
        <f t="shared" si="11"/>
        <v>13500</v>
      </c>
      <c r="O16" s="65">
        <f t="shared" si="11"/>
        <v>37500</v>
      </c>
      <c r="P16" s="65">
        <f>(P10)*0.5*$C$16</f>
        <v>63750</v>
      </c>
      <c r="Q16" s="51">
        <f t="shared" si="1"/>
        <v>128925</v>
      </c>
      <c r="R16" s="65">
        <f>(R10)*0.6*$C$16</f>
        <v>72000</v>
      </c>
      <c r="S16" s="65">
        <f t="shared" ref="S16:AC16" si="12">(S10)*0.6*$C$16</f>
        <v>72000</v>
      </c>
      <c r="T16" s="65">
        <f t="shared" si="12"/>
        <v>76500</v>
      </c>
      <c r="U16" s="65">
        <f t="shared" si="12"/>
        <v>76500</v>
      </c>
      <c r="V16" s="65">
        <f t="shared" si="12"/>
        <v>90000</v>
      </c>
      <c r="W16" s="65">
        <f t="shared" si="12"/>
        <v>90000</v>
      </c>
      <c r="X16" s="65">
        <f t="shared" si="12"/>
        <v>90000</v>
      </c>
      <c r="Y16" s="65">
        <f t="shared" si="12"/>
        <v>99000</v>
      </c>
      <c r="Z16" s="65">
        <f t="shared" si="12"/>
        <v>99000</v>
      </c>
      <c r="AA16" s="65">
        <f t="shared" si="12"/>
        <v>135000</v>
      </c>
      <c r="AB16" s="65">
        <f t="shared" si="12"/>
        <v>135000</v>
      </c>
      <c r="AC16" s="65">
        <f t="shared" si="12"/>
        <v>135000</v>
      </c>
      <c r="AD16" s="51">
        <f t="shared" si="10"/>
        <v>1170000</v>
      </c>
      <c r="AF16" s="11"/>
    </row>
    <row r="17" spans="1:32" s="36" customFormat="1" ht="13.5" customHeight="1">
      <c r="A17" s="53" t="s">
        <v>33</v>
      </c>
      <c r="B17" s="66"/>
      <c r="C17" s="54">
        <v>8</v>
      </c>
      <c r="D17" s="67">
        <v>8</v>
      </c>
      <c r="E17" s="65"/>
      <c r="F17" s="65"/>
      <c r="G17" s="65"/>
      <c r="H17" s="65"/>
      <c r="I17" s="65"/>
      <c r="J17" s="65"/>
      <c r="K17" s="65">
        <f>(K10)*0.6*$C$17</f>
        <v>624</v>
      </c>
      <c r="L17" s="65">
        <f t="shared" ref="L17:P17" si="13">(L10)*0.6*$C$17</f>
        <v>768</v>
      </c>
      <c r="M17" s="65">
        <f t="shared" si="13"/>
        <v>7680</v>
      </c>
      <c r="N17" s="65">
        <f t="shared" si="13"/>
        <v>8640</v>
      </c>
      <c r="O17" s="65">
        <f t="shared" si="13"/>
        <v>24000</v>
      </c>
      <c r="P17" s="65">
        <f t="shared" si="13"/>
        <v>40800</v>
      </c>
      <c r="Q17" s="51">
        <f t="shared" si="1"/>
        <v>82512</v>
      </c>
      <c r="R17" s="65">
        <f>(R10)*0.7*$C$17</f>
        <v>44800</v>
      </c>
      <c r="S17" s="65">
        <f t="shared" ref="S17:AC17" si="14">(S10)*0.7*$C$17</f>
        <v>44800</v>
      </c>
      <c r="T17" s="65">
        <f t="shared" si="14"/>
        <v>47600</v>
      </c>
      <c r="U17" s="65">
        <f t="shared" si="14"/>
        <v>47600</v>
      </c>
      <c r="V17" s="65">
        <f t="shared" si="14"/>
        <v>56000</v>
      </c>
      <c r="W17" s="65">
        <f t="shared" si="14"/>
        <v>56000</v>
      </c>
      <c r="X17" s="65">
        <f t="shared" si="14"/>
        <v>56000</v>
      </c>
      <c r="Y17" s="65">
        <f t="shared" si="14"/>
        <v>61599.999999999993</v>
      </c>
      <c r="Z17" s="65">
        <f t="shared" si="14"/>
        <v>61599.999999999993</v>
      </c>
      <c r="AA17" s="65">
        <f t="shared" si="14"/>
        <v>84000</v>
      </c>
      <c r="AB17" s="65">
        <f t="shared" si="14"/>
        <v>84000</v>
      </c>
      <c r="AC17" s="65">
        <f t="shared" si="14"/>
        <v>84000</v>
      </c>
      <c r="AD17" s="51">
        <f t="shared" si="10"/>
        <v>728000</v>
      </c>
      <c r="AE17" s="68"/>
      <c r="AF17" s="69"/>
    </row>
    <row r="18" spans="1:32" ht="13.5" customHeight="1">
      <c r="A18" s="53" t="s">
        <v>34</v>
      </c>
      <c r="B18" s="54"/>
      <c r="C18" s="54">
        <v>20</v>
      </c>
      <c r="D18" s="54">
        <v>20</v>
      </c>
      <c r="E18" s="50"/>
      <c r="F18" s="50"/>
      <c r="G18" s="50"/>
      <c r="H18" s="50"/>
      <c r="I18" s="50"/>
      <c r="J18" s="50"/>
      <c r="K18" s="65">
        <f>(K10*5%)*$C$18</f>
        <v>130</v>
      </c>
      <c r="L18" s="65">
        <f t="shared" ref="L18:P18" si="15">(L10*5%)*$C$18</f>
        <v>160</v>
      </c>
      <c r="M18" s="65">
        <f t="shared" si="15"/>
        <v>1600</v>
      </c>
      <c r="N18" s="65">
        <f t="shared" si="15"/>
        <v>1800</v>
      </c>
      <c r="O18" s="65">
        <f t="shared" si="15"/>
        <v>5000</v>
      </c>
      <c r="P18" s="65">
        <f t="shared" si="15"/>
        <v>8500</v>
      </c>
      <c r="Q18" s="51">
        <f t="shared" si="1"/>
        <v>17190</v>
      </c>
      <c r="R18" s="65">
        <f>(R10*6%)*$C$18</f>
        <v>9600</v>
      </c>
      <c r="S18" s="65">
        <f t="shared" ref="S18:AC18" si="16">(S10*6%)*$C$18</f>
        <v>9600</v>
      </c>
      <c r="T18" s="65">
        <f t="shared" si="16"/>
        <v>10200</v>
      </c>
      <c r="U18" s="65">
        <f t="shared" si="16"/>
        <v>10200</v>
      </c>
      <c r="V18" s="65">
        <f t="shared" si="16"/>
        <v>12000</v>
      </c>
      <c r="W18" s="65">
        <f t="shared" si="16"/>
        <v>12000</v>
      </c>
      <c r="X18" s="65">
        <f t="shared" si="16"/>
        <v>12000</v>
      </c>
      <c r="Y18" s="65">
        <f t="shared" si="16"/>
        <v>13200</v>
      </c>
      <c r="Z18" s="65">
        <f t="shared" si="16"/>
        <v>13200</v>
      </c>
      <c r="AA18" s="65">
        <f t="shared" si="16"/>
        <v>18000</v>
      </c>
      <c r="AB18" s="65">
        <f t="shared" si="16"/>
        <v>18000</v>
      </c>
      <c r="AC18" s="65">
        <f t="shared" si="16"/>
        <v>18000</v>
      </c>
      <c r="AD18" s="51">
        <f t="shared" si="10"/>
        <v>156000</v>
      </c>
      <c r="AF18" s="11"/>
    </row>
    <row r="19" spans="1:32" ht="13.5" customHeight="1">
      <c r="A19" s="70" t="s">
        <v>35</v>
      </c>
      <c r="B19" s="54"/>
      <c r="C19" s="54">
        <v>4</v>
      </c>
      <c r="D19" s="54">
        <v>4</v>
      </c>
      <c r="E19" s="50"/>
      <c r="F19" s="50"/>
      <c r="G19" s="50"/>
      <c r="H19" s="50"/>
      <c r="I19" s="50"/>
      <c r="J19" s="50"/>
      <c r="K19" s="65">
        <f>(K10*5%)*$C$19</f>
        <v>26</v>
      </c>
      <c r="L19" s="65">
        <f t="shared" ref="L19:P19" si="17">(L10*5%)*$C$19</f>
        <v>32</v>
      </c>
      <c r="M19" s="65">
        <f t="shared" si="17"/>
        <v>320</v>
      </c>
      <c r="N19" s="65">
        <f t="shared" si="17"/>
        <v>360</v>
      </c>
      <c r="O19" s="65">
        <f t="shared" si="17"/>
        <v>1000</v>
      </c>
      <c r="P19" s="65">
        <f t="shared" si="17"/>
        <v>1700</v>
      </c>
      <c r="Q19" s="51">
        <f t="shared" si="1"/>
        <v>3438</v>
      </c>
      <c r="R19" s="65">
        <f>(R10*10%)*$C$19</f>
        <v>3200</v>
      </c>
      <c r="S19" s="65">
        <f t="shared" ref="S19:AC19" si="18">(S10*10%)*$C$19</f>
        <v>3200</v>
      </c>
      <c r="T19" s="65">
        <f t="shared" si="18"/>
        <v>3400</v>
      </c>
      <c r="U19" s="65">
        <f t="shared" si="18"/>
        <v>3400</v>
      </c>
      <c r="V19" s="65">
        <f t="shared" si="18"/>
        <v>4000</v>
      </c>
      <c r="W19" s="65">
        <f t="shared" si="18"/>
        <v>4000</v>
      </c>
      <c r="X19" s="65">
        <f t="shared" si="18"/>
        <v>4000</v>
      </c>
      <c r="Y19" s="65">
        <f t="shared" si="18"/>
        <v>4400</v>
      </c>
      <c r="Z19" s="65">
        <f t="shared" si="18"/>
        <v>4400</v>
      </c>
      <c r="AA19" s="65">
        <f t="shared" si="18"/>
        <v>6000</v>
      </c>
      <c r="AB19" s="65">
        <f t="shared" si="18"/>
        <v>6000</v>
      </c>
      <c r="AC19" s="65">
        <f t="shared" si="18"/>
        <v>6000</v>
      </c>
      <c r="AD19" s="51">
        <f t="shared" si="10"/>
        <v>52000</v>
      </c>
      <c r="AF19" s="11"/>
    </row>
    <row r="20" spans="1:32" ht="13.5" customHeight="1">
      <c r="A20" s="63" t="s">
        <v>50</v>
      </c>
      <c r="B20" s="54"/>
      <c r="C20" s="54"/>
      <c r="D20" s="71"/>
      <c r="E20" s="56">
        <f>SUM(E16:E18)</f>
        <v>0</v>
      </c>
      <c r="F20" s="56">
        <f t="shared" ref="F20:J20" si="19">SUM(F16:F18)</f>
        <v>0</v>
      </c>
      <c r="G20" s="56">
        <f t="shared" si="19"/>
        <v>0</v>
      </c>
      <c r="H20" s="56">
        <f t="shared" si="19"/>
        <v>0</v>
      </c>
      <c r="I20" s="56">
        <f t="shared" si="19"/>
        <v>0</v>
      </c>
      <c r="J20" s="56">
        <f t="shared" si="19"/>
        <v>0</v>
      </c>
      <c r="K20" s="56">
        <f t="shared" ref="K20:O20" si="20">SUM(K16:K19)</f>
        <v>1755</v>
      </c>
      <c r="L20" s="56">
        <f t="shared" si="20"/>
        <v>2160</v>
      </c>
      <c r="M20" s="56">
        <f t="shared" si="20"/>
        <v>21600</v>
      </c>
      <c r="N20" s="56">
        <f t="shared" si="20"/>
        <v>24300</v>
      </c>
      <c r="O20" s="56">
        <f t="shared" si="20"/>
        <v>67500</v>
      </c>
      <c r="P20" s="56">
        <f>SUM(P16:P19)</f>
        <v>114750</v>
      </c>
      <c r="Q20" s="57">
        <f t="shared" si="1"/>
        <v>232065</v>
      </c>
      <c r="R20" s="56">
        <f>SUM(R16:R19)</f>
        <v>129600</v>
      </c>
      <c r="S20" s="56">
        <f t="shared" ref="S20:AC20" si="21">SUM(S16:S19)</f>
        <v>129600</v>
      </c>
      <c r="T20" s="56">
        <f t="shared" si="21"/>
        <v>137700</v>
      </c>
      <c r="U20" s="56">
        <f t="shared" si="21"/>
        <v>137700</v>
      </c>
      <c r="V20" s="56">
        <f t="shared" si="21"/>
        <v>162000</v>
      </c>
      <c r="W20" s="56">
        <f t="shared" si="21"/>
        <v>162000</v>
      </c>
      <c r="X20" s="56">
        <f t="shared" si="21"/>
        <v>162000</v>
      </c>
      <c r="Y20" s="56">
        <f t="shared" si="21"/>
        <v>178200</v>
      </c>
      <c r="Z20" s="56">
        <f t="shared" si="21"/>
        <v>178200</v>
      </c>
      <c r="AA20" s="56">
        <f t="shared" si="21"/>
        <v>243000</v>
      </c>
      <c r="AB20" s="56">
        <f t="shared" si="21"/>
        <v>243000</v>
      </c>
      <c r="AC20" s="56">
        <f t="shared" si="21"/>
        <v>243000</v>
      </c>
      <c r="AD20" s="57">
        <f>SUM(R20:AC20)</f>
        <v>2106000</v>
      </c>
      <c r="AF20" s="11"/>
    </row>
    <row r="21" spans="1:32" s="36" customFormat="1" ht="13.5" customHeight="1">
      <c r="A21" s="53" t="s">
        <v>36</v>
      </c>
      <c r="B21" s="66"/>
      <c r="C21" s="54">
        <v>25</v>
      </c>
      <c r="D21" s="72"/>
      <c r="E21" s="65"/>
      <c r="F21" s="65"/>
      <c r="G21" s="65"/>
      <c r="H21" s="65"/>
      <c r="I21" s="65"/>
      <c r="J21" s="65"/>
      <c r="K21" s="65"/>
      <c r="L21" s="65">
        <f>L10*0.05*$C$21</f>
        <v>200</v>
      </c>
      <c r="M21" s="65">
        <f t="shared" ref="M21:P21" si="22">M10*0.05*$C$21</f>
        <v>2000</v>
      </c>
      <c r="N21" s="65">
        <f t="shared" si="22"/>
        <v>2250</v>
      </c>
      <c r="O21" s="65">
        <f t="shared" si="22"/>
        <v>6250</v>
      </c>
      <c r="P21" s="65">
        <f t="shared" si="22"/>
        <v>10625</v>
      </c>
      <c r="Q21" s="51">
        <f t="shared" si="1"/>
        <v>21325</v>
      </c>
      <c r="R21" s="65">
        <f>R10*0.09*$C$21</f>
        <v>18000</v>
      </c>
      <c r="S21" s="65">
        <f t="shared" ref="S21:AC21" si="23">S10*0.09*$C$21</f>
        <v>18000</v>
      </c>
      <c r="T21" s="65">
        <f t="shared" si="23"/>
        <v>19125</v>
      </c>
      <c r="U21" s="65">
        <f t="shared" si="23"/>
        <v>19125</v>
      </c>
      <c r="V21" s="65">
        <f t="shared" si="23"/>
        <v>22500</v>
      </c>
      <c r="W21" s="65">
        <f t="shared" si="23"/>
        <v>22500</v>
      </c>
      <c r="X21" s="65">
        <f t="shared" si="23"/>
        <v>22500</v>
      </c>
      <c r="Y21" s="65">
        <f t="shared" si="23"/>
        <v>24750</v>
      </c>
      <c r="Z21" s="65">
        <f t="shared" si="23"/>
        <v>24750</v>
      </c>
      <c r="AA21" s="65">
        <f t="shared" si="23"/>
        <v>33750</v>
      </c>
      <c r="AB21" s="65">
        <f t="shared" si="23"/>
        <v>33750</v>
      </c>
      <c r="AC21" s="65">
        <f t="shared" si="23"/>
        <v>33750</v>
      </c>
      <c r="AD21" s="51">
        <f t="shared" si="10"/>
        <v>292500</v>
      </c>
      <c r="AE21" s="68"/>
      <c r="AF21" s="69"/>
    </row>
    <row r="22" spans="1:32" ht="13.5" customHeight="1">
      <c r="A22" s="55" t="s">
        <v>36</v>
      </c>
      <c r="B22" s="59"/>
      <c r="C22" s="73">
        <v>0.2</v>
      </c>
      <c r="D22" s="48">
        <v>25</v>
      </c>
      <c r="E22" s="56">
        <f>E21</f>
        <v>0</v>
      </c>
      <c r="F22" s="56">
        <f t="shared" ref="F22:AC22" si="24">F21</f>
        <v>0</v>
      </c>
      <c r="G22" s="56">
        <f t="shared" si="24"/>
        <v>0</v>
      </c>
      <c r="H22" s="56">
        <f t="shared" si="24"/>
        <v>0</v>
      </c>
      <c r="I22" s="56">
        <f t="shared" si="24"/>
        <v>0</v>
      </c>
      <c r="J22" s="56">
        <f t="shared" si="24"/>
        <v>0</v>
      </c>
      <c r="K22" s="56">
        <f t="shared" si="24"/>
        <v>0</v>
      </c>
      <c r="L22" s="56">
        <f t="shared" si="24"/>
        <v>200</v>
      </c>
      <c r="M22" s="56">
        <f t="shared" si="24"/>
        <v>2000</v>
      </c>
      <c r="N22" s="56">
        <f t="shared" si="24"/>
        <v>2250</v>
      </c>
      <c r="O22" s="56">
        <f t="shared" si="24"/>
        <v>6250</v>
      </c>
      <c r="P22" s="56">
        <f t="shared" si="24"/>
        <v>10625</v>
      </c>
      <c r="Q22" s="57">
        <f t="shared" si="1"/>
        <v>21325</v>
      </c>
      <c r="R22" s="56">
        <f t="shared" si="24"/>
        <v>18000</v>
      </c>
      <c r="S22" s="56">
        <f t="shared" si="24"/>
        <v>18000</v>
      </c>
      <c r="T22" s="56">
        <f t="shared" si="24"/>
        <v>19125</v>
      </c>
      <c r="U22" s="56">
        <f t="shared" si="24"/>
        <v>19125</v>
      </c>
      <c r="V22" s="56">
        <f t="shared" si="24"/>
        <v>22500</v>
      </c>
      <c r="W22" s="56">
        <f t="shared" si="24"/>
        <v>22500</v>
      </c>
      <c r="X22" s="56">
        <f t="shared" si="24"/>
        <v>22500</v>
      </c>
      <c r="Y22" s="56">
        <f t="shared" si="24"/>
        <v>24750</v>
      </c>
      <c r="Z22" s="56">
        <f t="shared" si="24"/>
        <v>24750</v>
      </c>
      <c r="AA22" s="56">
        <f t="shared" si="24"/>
        <v>33750</v>
      </c>
      <c r="AB22" s="56">
        <f t="shared" si="24"/>
        <v>33750</v>
      </c>
      <c r="AC22" s="56">
        <f t="shared" si="24"/>
        <v>33750</v>
      </c>
      <c r="AD22" s="57">
        <f t="shared" si="10"/>
        <v>292500</v>
      </c>
      <c r="AF22" s="11"/>
    </row>
    <row r="23" spans="1:32" s="36" customFormat="1" ht="13.5" customHeight="1">
      <c r="A23" s="53" t="s">
        <v>38</v>
      </c>
      <c r="B23" s="66"/>
      <c r="C23" s="66"/>
      <c r="D23" s="72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57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57"/>
      <c r="AE23" s="68"/>
      <c r="AF23" s="69"/>
    </row>
    <row r="24" spans="1:32" ht="13.5" customHeight="1">
      <c r="A24" s="55" t="s">
        <v>38</v>
      </c>
      <c r="B24" s="66"/>
      <c r="C24" s="73">
        <v>0.02</v>
      </c>
      <c r="D24" s="48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>
        <f>$B$24*$C$24*(P5+P8)</f>
        <v>0</v>
      </c>
      <c r="Q24" s="51"/>
      <c r="R24" s="50">
        <f>$B$24*$C$24*(R5+R8)</f>
        <v>0</v>
      </c>
      <c r="S24" s="50">
        <f t="shared" ref="S24:AC24" si="25">$B$24*$C$24*(S5+S8)</f>
        <v>0</v>
      </c>
      <c r="T24" s="50">
        <f t="shared" si="25"/>
        <v>0</v>
      </c>
      <c r="U24" s="50">
        <f t="shared" si="25"/>
        <v>0</v>
      </c>
      <c r="V24" s="50">
        <f t="shared" si="25"/>
        <v>0</v>
      </c>
      <c r="W24" s="50">
        <f t="shared" si="25"/>
        <v>0</v>
      </c>
      <c r="X24" s="50">
        <f t="shared" si="25"/>
        <v>0</v>
      </c>
      <c r="Y24" s="50">
        <f t="shared" si="25"/>
        <v>0</v>
      </c>
      <c r="Z24" s="50">
        <f t="shared" si="25"/>
        <v>0</v>
      </c>
      <c r="AA24" s="50">
        <f t="shared" si="25"/>
        <v>0</v>
      </c>
      <c r="AB24" s="50">
        <f t="shared" si="25"/>
        <v>0</v>
      </c>
      <c r="AC24" s="50">
        <f t="shared" si="25"/>
        <v>0</v>
      </c>
      <c r="AD24" s="51"/>
      <c r="AF24" s="11"/>
    </row>
    <row r="25" spans="1:32" ht="13.5" customHeight="1">
      <c r="A25" s="75" t="s">
        <v>51</v>
      </c>
      <c r="B25" s="76"/>
      <c r="C25" s="76"/>
      <c r="D25" s="76"/>
      <c r="E25" s="77">
        <f>SUM(E15+E20+E22+E24)</f>
        <v>750</v>
      </c>
      <c r="F25" s="77">
        <f t="shared" ref="F25:AC25" si="26">SUM(F15+F20+F22+F24)</f>
        <v>1500</v>
      </c>
      <c r="G25" s="77">
        <f t="shared" si="26"/>
        <v>1500</v>
      </c>
      <c r="H25" s="77">
        <f t="shared" si="26"/>
        <v>3000</v>
      </c>
      <c r="I25" s="77">
        <f t="shared" si="26"/>
        <v>2300</v>
      </c>
      <c r="J25" s="77">
        <f t="shared" si="26"/>
        <v>3800</v>
      </c>
      <c r="K25" s="77">
        <f t="shared" si="26"/>
        <v>5555</v>
      </c>
      <c r="L25" s="77">
        <f t="shared" si="26"/>
        <v>8560</v>
      </c>
      <c r="M25" s="77">
        <f t="shared" si="26"/>
        <v>115600</v>
      </c>
      <c r="N25" s="77">
        <f t="shared" si="26"/>
        <v>118550</v>
      </c>
      <c r="O25" s="77">
        <f t="shared" si="26"/>
        <v>303750</v>
      </c>
      <c r="P25" s="77">
        <f t="shared" si="26"/>
        <v>560375</v>
      </c>
      <c r="Q25" s="78">
        <f>SUM(E25:P25)</f>
        <v>1125240</v>
      </c>
      <c r="R25" s="77">
        <f t="shared" si="26"/>
        <v>622600</v>
      </c>
      <c r="S25" s="77">
        <f t="shared" si="26"/>
        <v>527600</v>
      </c>
      <c r="T25" s="77">
        <f t="shared" si="26"/>
        <v>576825</v>
      </c>
      <c r="U25" s="77">
        <f t="shared" si="26"/>
        <v>576825</v>
      </c>
      <c r="V25" s="77">
        <f t="shared" si="26"/>
        <v>694500</v>
      </c>
      <c r="W25" s="77">
        <f t="shared" si="26"/>
        <v>694500</v>
      </c>
      <c r="X25" s="77">
        <f t="shared" si="26"/>
        <v>694500</v>
      </c>
      <c r="Y25" s="77">
        <f t="shared" si="26"/>
        <v>762950</v>
      </c>
      <c r="Z25" s="77">
        <f t="shared" si="26"/>
        <v>762950</v>
      </c>
      <c r="AA25" s="77">
        <f t="shared" si="26"/>
        <v>1146750</v>
      </c>
      <c r="AB25" s="77">
        <f t="shared" si="26"/>
        <v>1146750</v>
      </c>
      <c r="AC25" s="77">
        <f t="shared" si="26"/>
        <v>1146750</v>
      </c>
      <c r="AD25" s="79">
        <f>SUM(R25:AC25)</f>
        <v>9353500</v>
      </c>
      <c r="AE25" s="80"/>
      <c r="AF25" s="81"/>
    </row>
    <row r="26" spans="1:32" ht="13.5" customHeight="1">
      <c r="A26" s="82"/>
      <c r="B26" s="83"/>
      <c r="C26" s="83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5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6"/>
      <c r="AF26" s="11"/>
    </row>
    <row r="27" spans="1:32" ht="13.5" customHeight="1">
      <c r="A27" s="87" t="s">
        <v>52</v>
      </c>
      <c r="B27" s="83"/>
      <c r="C27" s="38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8">
        <f>SUM(Q75)</f>
        <v>412296</v>
      </c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6"/>
      <c r="AF27" s="11"/>
    </row>
    <row r="28" spans="1:32" ht="13.5" customHeight="1">
      <c r="A28" s="82"/>
      <c r="B28" s="83"/>
      <c r="C28" s="83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5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6"/>
      <c r="AF28" s="11"/>
    </row>
    <row r="29" spans="1:32" ht="13.5" customHeight="1">
      <c r="A29" s="43" t="s">
        <v>53</v>
      </c>
      <c r="B29" s="44"/>
      <c r="C29" s="44"/>
      <c r="D29" s="45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89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90"/>
      <c r="AF29" s="11"/>
    </row>
    <row r="30" spans="1:32" ht="13.5" customHeight="1">
      <c r="A30" s="91" t="s">
        <v>54</v>
      </c>
      <c r="B30" s="92"/>
      <c r="C30" s="92">
        <f>SUM(C31:C42)</f>
        <v>32900</v>
      </c>
      <c r="D30" s="93">
        <f>SUM(D32:D42)</f>
        <v>18</v>
      </c>
      <c r="E30" s="94">
        <f t="shared" ref="E30:P30" si="27">SUM(E31:E42)</f>
        <v>0</v>
      </c>
      <c r="F30" s="94">
        <f t="shared" si="27"/>
        <v>0</v>
      </c>
      <c r="G30" s="94">
        <f t="shared" si="27"/>
        <v>0</v>
      </c>
      <c r="H30" s="94">
        <f t="shared" si="27"/>
        <v>0</v>
      </c>
      <c r="I30" s="94">
        <f t="shared" si="27"/>
        <v>0</v>
      </c>
      <c r="J30" s="94">
        <f t="shared" si="27"/>
        <v>0</v>
      </c>
      <c r="K30" s="94">
        <f t="shared" si="27"/>
        <v>0</v>
      </c>
      <c r="L30" s="94">
        <f t="shared" si="27"/>
        <v>20900</v>
      </c>
      <c r="M30" s="94">
        <f t="shared" si="27"/>
        <v>20900</v>
      </c>
      <c r="N30" s="94">
        <f t="shared" si="27"/>
        <v>20900</v>
      </c>
      <c r="O30" s="94">
        <f t="shared" si="27"/>
        <v>21900</v>
      </c>
      <c r="P30" s="94">
        <f t="shared" si="27"/>
        <v>21900</v>
      </c>
      <c r="Q30" s="95">
        <f>SUM(E30:P30)</f>
        <v>106500</v>
      </c>
      <c r="R30" s="94">
        <f>SUM(R31:R42)</f>
        <v>24900</v>
      </c>
      <c r="S30" s="94">
        <f t="shared" ref="S30:AC30" si="28">SUM(S31:S42)</f>
        <v>24900</v>
      </c>
      <c r="T30" s="94">
        <f t="shared" si="28"/>
        <v>24900</v>
      </c>
      <c r="U30" s="94">
        <f t="shared" si="28"/>
        <v>24900</v>
      </c>
      <c r="V30" s="94">
        <f t="shared" si="28"/>
        <v>24900</v>
      </c>
      <c r="W30" s="94">
        <f t="shared" si="28"/>
        <v>24900</v>
      </c>
      <c r="X30" s="94">
        <f t="shared" si="28"/>
        <v>24900</v>
      </c>
      <c r="Y30" s="94">
        <f t="shared" si="28"/>
        <v>24900</v>
      </c>
      <c r="Z30" s="94">
        <f t="shared" si="28"/>
        <v>24900</v>
      </c>
      <c r="AA30" s="94">
        <f t="shared" si="28"/>
        <v>24900</v>
      </c>
      <c r="AB30" s="94">
        <f t="shared" si="28"/>
        <v>24900</v>
      </c>
      <c r="AC30" s="94">
        <f t="shared" si="28"/>
        <v>24900</v>
      </c>
      <c r="AD30" s="95">
        <f>SUM(R30:AC30)</f>
        <v>298800</v>
      </c>
      <c r="AF30" s="11"/>
    </row>
    <row r="31" spans="1:32" ht="13.5" customHeight="1">
      <c r="A31" s="96" t="s">
        <v>55</v>
      </c>
      <c r="B31" s="97">
        <v>3500</v>
      </c>
      <c r="C31" s="97">
        <v>3500</v>
      </c>
      <c r="D31" s="98">
        <v>1</v>
      </c>
      <c r="E31" s="99"/>
      <c r="F31" s="99"/>
      <c r="G31" s="99"/>
      <c r="H31" s="99"/>
      <c r="I31" s="99"/>
      <c r="J31" s="99"/>
      <c r="K31" s="99"/>
      <c r="L31" s="99">
        <v>3500</v>
      </c>
      <c r="M31" s="99">
        <v>3500</v>
      </c>
      <c r="N31" s="99">
        <v>3500</v>
      </c>
      <c r="O31" s="99">
        <v>3500</v>
      </c>
      <c r="P31" s="99">
        <v>3500</v>
      </c>
      <c r="Q31" s="100">
        <f>SUM(E31:P31)</f>
        <v>17500</v>
      </c>
      <c r="R31" s="99">
        <v>3500</v>
      </c>
      <c r="S31" s="99">
        <v>3500</v>
      </c>
      <c r="T31" s="99">
        <v>3500</v>
      </c>
      <c r="U31" s="101">
        <f t="shared" ref="U31:AC31" si="29">T31</f>
        <v>3500</v>
      </c>
      <c r="V31" s="101">
        <f t="shared" si="29"/>
        <v>3500</v>
      </c>
      <c r="W31" s="101">
        <f t="shared" si="29"/>
        <v>3500</v>
      </c>
      <c r="X31" s="101">
        <f t="shared" si="29"/>
        <v>3500</v>
      </c>
      <c r="Y31" s="101">
        <f t="shared" si="29"/>
        <v>3500</v>
      </c>
      <c r="Z31" s="101">
        <f t="shared" si="29"/>
        <v>3500</v>
      </c>
      <c r="AA31" s="101">
        <f t="shared" si="29"/>
        <v>3500</v>
      </c>
      <c r="AB31" s="101">
        <f t="shared" si="29"/>
        <v>3500</v>
      </c>
      <c r="AC31" s="101">
        <f t="shared" si="29"/>
        <v>3500</v>
      </c>
      <c r="AD31" s="102">
        <f>SUM(R31:AC31)</f>
        <v>42000</v>
      </c>
      <c r="AF31" s="11"/>
    </row>
    <row r="32" spans="1:32" ht="13.5" customHeight="1">
      <c r="A32" s="96" t="s">
        <v>56</v>
      </c>
      <c r="B32" s="97">
        <v>2500</v>
      </c>
      <c r="C32" s="97">
        <f t="shared" ref="C32:C42" si="30">B32*D32</f>
        <v>2500</v>
      </c>
      <c r="D32" s="98">
        <v>1</v>
      </c>
      <c r="E32" s="99"/>
      <c r="F32" s="99"/>
      <c r="G32" s="99"/>
      <c r="H32" s="99"/>
      <c r="I32" s="99"/>
      <c r="J32" s="99"/>
      <c r="K32" s="99"/>
      <c r="L32" s="99">
        <v>2500</v>
      </c>
      <c r="M32" s="99">
        <v>2500</v>
      </c>
      <c r="N32" s="99">
        <v>2500</v>
      </c>
      <c r="O32" s="99">
        <v>2500</v>
      </c>
      <c r="P32" s="99">
        <v>2500</v>
      </c>
      <c r="Q32" s="100">
        <f t="shared" ref="Q32:Q47" si="31">SUM(E32:P32)</f>
        <v>12500</v>
      </c>
      <c r="R32" s="99">
        <v>2500</v>
      </c>
      <c r="S32" s="101">
        <f t="shared" ref="S32:AC42" si="32">R32</f>
        <v>2500</v>
      </c>
      <c r="T32" s="101">
        <f t="shared" si="32"/>
        <v>2500</v>
      </c>
      <c r="U32" s="101">
        <f t="shared" si="32"/>
        <v>2500</v>
      </c>
      <c r="V32" s="101">
        <f t="shared" si="32"/>
        <v>2500</v>
      </c>
      <c r="W32" s="101">
        <f t="shared" si="32"/>
        <v>2500</v>
      </c>
      <c r="X32" s="101">
        <f t="shared" si="32"/>
        <v>2500</v>
      </c>
      <c r="Y32" s="101">
        <f t="shared" si="32"/>
        <v>2500</v>
      </c>
      <c r="Z32" s="101">
        <f t="shared" si="32"/>
        <v>2500</v>
      </c>
      <c r="AA32" s="101">
        <f t="shared" si="32"/>
        <v>2500</v>
      </c>
      <c r="AB32" s="101">
        <f t="shared" si="32"/>
        <v>2500</v>
      </c>
      <c r="AC32" s="101">
        <f t="shared" si="32"/>
        <v>2500</v>
      </c>
      <c r="AD32" s="102">
        <f t="shared" ref="AD32:AD47" si="33">SUM(R32:AC32)</f>
        <v>30000</v>
      </c>
      <c r="AF32" s="11"/>
    </row>
    <row r="33" spans="1:32" ht="13.5" customHeight="1">
      <c r="A33" s="96" t="s">
        <v>57</v>
      </c>
      <c r="B33" s="97">
        <v>2000</v>
      </c>
      <c r="C33" s="97">
        <f t="shared" si="30"/>
        <v>2000</v>
      </c>
      <c r="D33" s="98">
        <v>1</v>
      </c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100"/>
      <c r="R33" s="101">
        <v>1500</v>
      </c>
      <c r="S33" s="101">
        <f t="shared" si="32"/>
        <v>1500</v>
      </c>
      <c r="T33" s="101">
        <f t="shared" si="32"/>
        <v>1500</v>
      </c>
      <c r="U33" s="101">
        <f t="shared" si="32"/>
        <v>1500</v>
      </c>
      <c r="V33" s="101">
        <f t="shared" si="32"/>
        <v>1500</v>
      </c>
      <c r="W33" s="101">
        <f t="shared" si="32"/>
        <v>1500</v>
      </c>
      <c r="X33" s="101">
        <f t="shared" si="32"/>
        <v>1500</v>
      </c>
      <c r="Y33" s="101">
        <f t="shared" si="32"/>
        <v>1500</v>
      </c>
      <c r="Z33" s="101">
        <f t="shared" si="32"/>
        <v>1500</v>
      </c>
      <c r="AA33" s="101">
        <f t="shared" si="32"/>
        <v>1500</v>
      </c>
      <c r="AB33" s="101">
        <f t="shared" si="32"/>
        <v>1500</v>
      </c>
      <c r="AC33" s="101">
        <f t="shared" si="32"/>
        <v>1500</v>
      </c>
      <c r="AD33" s="102">
        <f t="shared" si="33"/>
        <v>18000</v>
      </c>
      <c r="AF33" s="11"/>
    </row>
    <row r="34" spans="1:32" ht="13.5" customHeight="1">
      <c r="A34" s="103" t="s">
        <v>58</v>
      </c>
      <c r="B34" s="97">
        <v>2500</v>
      </c>
      <c r="C34" s="97">
        <f t="shared" si="30"/>
        <v>2500</v>
      </c>
      <c r="D34" s="98">
        <v>1</v>
      </c>
      <c r="E34" s="99"/>
      <c r="F34" s="99"/>
      <c r="G34" s="99"/>
      <c r="H34" s="99"/>
      <c r="I34" s="99"/>
      <c r="J34" s="99"/>
      <c r="K34" s="99"/>
      <c r="L34" s="99">
        <v>2500</v>
      </c>
      <c r="M34" s="99">
        <v>2500</v>
      </c>
      <c r="N34" s="99">
        <v>2500</v>
      </c>
      <c r="O34" s="99">
        <v>2500</v>
      </c>
      <c r="P34" s="99">
        <v>2500</v>
      </c>
      <c r="Q34" s="100">
        <f t="shared" si="31"/>
        <v>12500</v>
      </c>
      <c r="R34" s="101">
        <f t="shared" ref="R34:R42" si="34">P34</f>
        <v>2500</v>
      </c>
      <c r="S34" s="101">
        <f t="shared" si="32"/>
        <v>2500</v>
      </c>
      <c r="T34" s="101">
        <f t="shared" si="32"/>
        <v>2500</v>
      </c>
      <c r="U34" s="101">
        <f t="shared" si="32"/>
        <v>2500</v>
      </c>
      <c r="V34" s="101">
        <f t="shared" si="32"/>
        <v>2500</v>
      </c>
      <c r="W34" s="101">
        <f t="shared" si="32"/>
        <v>2500</v>
      </c>
      <c r="X34" s="101">
        <f t="shared" si="32"/>
        <v>2500</v>
      </c>
      <c r="Y34" s="101">
        <f t="shared" si="32"/>
        <v>2500</v>
      </c>
      <c r="Z34" s="101">
        <f t="shared" si="32"/>
        <v>2500</v>
      </c>
      <c r="AA34" s="101">
        <f t="shared" si="32"/>
        <v>2500</v>
      </c>
      <c r="AB34" s="101">
        <f t="shared" si="32"/>
        <v>2500</v>
      </c>
      <c r="AC34" s="101">
        <f t="shared" si="32"/>
        <v>2500</v>
      </c>
      <c r="AD34" s="102">
        <f t="shared" si="33"/>
        <v>30000</v>
      </c>
      <c r="AF34" s="11"/>
    </row>
    <row r="35" spans="1:32" ht="13.5" customHeight="1">
      <c r="A35" s="103" t="s">
        <v>59</v>
      </c>
      <c r="B35" s="97">
        <v>2000</v>
      </c>
      <c r="C35" s="97">
        <f t="shared" si="30"/>
        <v>4000</v>
      </c>
      <c r="D35" s="98">
        <v>2</v>
      </c>
      <c r="E35" s="99"/>
      <c r="F35" s="99"/>
      <c r="G35" s="99"/>
      <c r="H35" s="99"/>
      <c r="I35" s="99"/>
      <c r="J35" s="99"/>
      <c r="K35" s="99"/>
      <c r="L35" s="99">
        <v>1000</v>
      </c>
      <c r="M35" s="99">
        <v>1000</v>
      </c>
      <c r="N35" s="99">
        <v>1000</v>
      </c>
      <c r="O35" s="99">
        <v>2000</v>
      </c>
      <c r="P35" s="99">
        <v>2000</v>
      </c>
      <c r="Q35" s="100">
        <f t="shared" si="31"/>
        <v>7000</v>
      </c>
      <c r="R35" s="101">
        <v>3000</v>
      </c>
      <c r="S35" s="101">
        <f t="shared" si="32"/>
        <v>3000</v>
      </c>
      <c r="T35" s="101">
        <f t="shared" si="32"/>
        <v>3000</v>
      </c>
      <c r="U35" s="101">
        <f t="shared" si="32"/>
        <v>3000</v>
      </c>
      <c r="V35" s="101">
        <f t="shared" si="32"/>
        <v>3000</v>
      </c>
      <c r="W35" s="101">
        <f t="shared" si="32"/>
        <v>3000</v>
      </c>
      <c r="X35" s="101">
        <f t="shared" si="32"/>
        <v>3000</v>
      </c>
      <c r="Y35" s="101">
        <f t="shared" si="32"/>
        <v>3000</v>
      </c>
      <c r="Z35" s="101">
        <f t="shared" si="32"/>
        <v>3000</v>
      </c>
      <c r="AA35" s="101">
        <f t="shared" si="32"/>
        <v>3000</v>
      </c>
      <c r="AB35" s="101">
        <f t="shared" si="32"/>
        <v>3000</v>
      </c>
      <c r="AC35" s="101">
        <f t="shared" si="32"/>
        <v>3000</v>
      </c>
      <c r="AD35" s="102">
        <f t="shared" si="33"/>
        <v>36000</v>
      </c>
      <c r="AE35" s="104"/>
      <c r="AF35" s="11"/>
    </row>
    <row r="36" spans="1:32" ht="13.5" customHeight="1">
      <c r="A36" s="103" t="s">
        <v>60</v>
      </c>
      <c r="B36" s="97">
        <v>2000</v>
      </c>
      <c r="C36" s="97">
        <f t="shared" si="30"/>
        <v>4000</v>
      </c>
      <c r="D36" s="98">
        <v>2</v>
      </c>
      <c r="E36" s="99"/>
      <c r="F36" s="99"/>
      <c r="G36" s="99"/>
      <c r="H36" s="99"/>
      <c r="I36" s="99"/>
      <c r="J36" s="99"/>
      <c r="K36" s="99"/>
      <c r="L36" s="99">
        <v>2500</v>
      </c>
      <c r="M36" s="99">
        <v>2500</v>
      </c>
      <c r="N36" s="99">
        <v>2500</v>
      </c>
      <c r="O36" s="99">
        <v>2500</v>
      </c>
      <c r="P36" s="99">
        <v>2500</v>
      </c>
      <c r="Q36" s="100">
        <f t="shared" si="31"/>
        <v>12500</v>
      </c>
      <c r="R36" s="101">
        <f t="shared" si="34"/>
        <v>2500</v>
      </c>
      <c r="S36" s="101">
        <f t="shared" si="32"/>
        <v>2500</v>
      </c>
      <c r="T36" s="101">
        <f t="shared" si="32"/>
        <v>2500</v>
      </c>
      <c r="U36" s="101">
        <f t="shared" si="32"/>
        <v>2500</v>
      </c>
      <c r="V36" s="101">
        <f t="shared" si="32"/>
        <v>2500</v>
      </c>
      <c r="W36" s="101">
        <f t="shared" si="32"/>
        <v>2500</v>
      </c>
      <c r="X36" s="101">
        <f t="shared" si="32"/>
        <v>2500</v>
      </c>
      <c r="Y36" s="101">
        <f t="shared" si="32"/>
        <v>2500</v>
      </c>
      <c r="Z36" s="101">
        <f t="shared" si="32"/>
        <v>2500</v>
      </c>
      <c r="AA36" s="101">
        <f t="shared" si="32"/>
        <v>2500</v>
      </c>
      <c r="AB36" s="101">
        <f t="shared" si="32"/>
        <v>2500</v>
      </c>
      <c r="AC36" s="101">
        <f t="shared" si="32"/>
        <v>2500</v>
      </c>
      <c r="AD36" s="102">
        <f t="shared" si="33"/>
        <v>30000</v>
      </c>
      <c r="AF36" s="11"/>
    </row>
    <row r="37" spans="1:32" ht="13.5" customHeight="1">
      <c r="A37" s="103" t="s">
        <v>61</v>
      </c>
      <c r="B37" s="105">
        <v>2000</v>
      </c>
      <c r="C37" s="97">
        <f t="shared" si="30"/>
        <v>6000</v>
      </c>
      <c r="D37" s="98">
        <v>3</v>
      </c>
      <c r="E37" s="99"/>
      <c r="F37" s="99"/>
      <c r="G37" s="99"/>
      <c r="H37" s="99"/>
      <c r="I37" s="99"/>
      <c r="J37" s="99"/>
      <c r="K37" s="99"/>
      <c r="L37" s="99">
        <v>3000</v>
      </c>
      <c r="M37" s="99">
        <v>3000</v>
      </c>
      <c r="N37" s="99">
        <v>3000</v>
      </c>
      <c r="O37" s="99">
        <v>3000</v>
      </c>
      <c r="P37" s="99">
        <v>3000</v>
      </c>
      <c r="Q37" s="100">
        <f t="shared" si="31"/>
        <v>15000</v>
      </c>
      <c r="R37" s="101">
        <f t="shared" si="34"/>
        <v>3000</v>
      </c>
      <c r="S37" s="101">
        <f t="shared" si="32"/>
        <v>3000</v>
      </c>
      <c r="T37" s="101">
        <f t="shared" si="32"/>
        <v>3000</v>
      </c>
      <c r="U37" s="101">
        <f t="shared" si="32"/>
        <v>3000</v>
      </c>
      <c r="V37" s="101">
        <f t="shared" si="32"/>
        <v>3000</v>
      </c>
      <c r="W37" s="101">
        <f t="shared" si="32"/>
        <v>3000</v>
      </c>
      <c r="X37" s="101">
        <f t="shared" si="32"/>
        <v>3000</v>
      </c>
      <c r="Y37" s="101">
        <f t="shared" si="32"/>
        <v>3000</v>
      </c>
      <c r="Z37" s="101">
        <f t="shared" si="32"/>
        <v>3000</v>
      </c>
      <c r="AA37" s="101">
        <f t="shared" si="32"/>
        <v>3000</v>
      </c>
      <c r="AB37" s="101">
        <f t="shared" si="32"/>
        <v>3000</v>
      </c>
      <c r="AC37" s="101">
        <f t="shared" si="32"/>
        <v>3000</v>
      </c>
      <c r="AD37" s="102">
        <f t="shared" si="33"/>
        <v>36000</v>
      </c>
      <c r="AF37" s="11"/>
    </row>
    <row r="38" spans="1:32" ht="13.5" customHeight="1">
      <c r="A38" s="103" t="s">
        <v>62</v>
      </c>
      <c r="B38" s="105">
        <v>2000</v>
      </c>
      <c r="C38" s="97">
        <f t="shared" si="30"/>
        <v>4000</v>
      </c>
      <c r="D38" s="106">
        <v>2</v>
      </c>
      <c r="E38" s="99"/>
      <c r="F38" s="99"/>
      <c r="G38" s="99"/>
      <c r="H38" s="99"/>
      <c r="I38" s="99"/>
      <c r="J38" s="99"/>
      <c r="K38" s="99"/>
      <c r="L38" s="99">
        <v>3000</v>
      </c>
      <c r="M38" s="99">
        <v>3000</v>
      </c>
      <c r="N38" s="99">
        <v>3000</v>
      </c>
      <c r="O38" s="99">
        <v>3000</v>
      </c>
      <c r="P38" s="99">
        <v>3000</v>
      </c>
      <c r="Q38" s="100">
        <f t="shared" si="31"/>
        <v>15000</v>
      </c>
      <c r="R38" s="101">
        <f t="shared" si="34"/>
        <v>3000</v>
      </c>
      <c r="S38" s="101">
        <f t="shared" si="32"/>
        <v>3000</v>
      </c>
      <c r="T38" s="101">
        <f t="shared" si="32"/>
        <v>3000</v>
      </c>
      <c r="U38" s="101">
        <f t="shared" si="32"/>
        <v>3000</v>
      </c>
      <c r="V38" s="101">
        <f t="shared" si="32"/>
        <v>3000</v>
      </c>
      <c r="W38" s="101">
        <f t="shared" si="32"/>
        <v>3000</v>
      </c>
      <c r="X38" s="101">
        <f t="shared" si="32"/>
        <v>3000</v>
      </c>
      <c r="Y38" s="101">
        <f t="shared" si="32"/>
        <v>3000</v>
      </c>
      <c r="Z38" s="101">
        <f t="shared" si="32"/>
        <v>3000</v>
      </c>
      <c r="AA38" s="101">
        <f t="shared" si="32"/>
        <v>3000</v>
      </c>
      <c r="AB38" s="101">
        <f t="shared" si="32"/>
        <v>3000</v>
      </c>
      <c r="AC38" s="101">
        <f t="shared" si="32"/>
        <v>3000</v>
      </c>
      <c r="AD38" s="102">
        <f t="shared" si="33"/>
        <v>36000</v>
      </c>
      <c r="AF38" s="11"/>
    </row>
    <row r="39" spans="1:32" ht="13.5" customHeight="1">
      <c r="A39" s="103" t="s">
        <v>63</v>
      </c>
      <c r="B39" s="105">
        <v>1000</v>
      </c>
      <c r="C39" s="97">
        <f t="shared" si="30"/>
        <v>2000</v>
      </c>
      <c r="D39" s="98">
        <v>2</v>
      </c>
      <c r="E39" s="99"/>
      <c r="F39" s="99"/>
      <c r="G39" s="99"/>
      <c r="H39" s="99"/>
      <c r="I39" s="99"/>
      <c r="J39" s="99"/>
      <c r="K39" s="99"/>
      <c r="L39" s="99">
        <v>1000</v>
      </c>
      <c r="M39" s="99">
        <v>1000</v>
      </c>
      <c r="N39" s="99">
        <v>1000</v>
      </c>
      <c r="O39" s="99">
        <v>1000</v>
      </c>
      <c r="P39" s="99">
        <v>1000</v>
      </c>
      <c r="Q39" s="100">
        <f t="shared" si="31"/>
        <v>5000</v>
      </c>
      <c r="R39" s="101">
        <v>1500</v>
      </c>
      <c r="S39" s="101">
        <f t="shared" si="32"/>
        <v>1500</v>
      </c>
      <c r="T39" s="101">
        <f t="shared" si="32"/>
        <v>1500</v>
      </c>
      <c r="U39" s="101">
        <f t="shared" si="32"/>
        <v>1500</v>
      </c>
      <c r="V39" s="101">
        <f t="shared" si="32"/>
        <v>1500</v>
      </c>
      <c r="W39" s="101">
        <f t="shared" si="32"/>
        <v>1500</v>
      </c>
      <c r="X39" s="101">
        <f t="shared" si="32"/>
        <v>1500</v>
      </c>
      <c r="Y39" s="101">
        <f t="shared" si="32"/>
        <v>1500</v>
      </c>
      <c r="Z39" s="101">
        <f t="shared" si="32"/>
        <v>1500</v>
      </c>
      <c r="AA39" s="101">
        <f t="shared" si="32"/>
        <v>1500</v>
      </c>
      <c r="AB39" s="101">
        <f t="shared" si="32"/>
        <v>1500</v>
      </c>
      <c r="AC39" s="101">
        <f t="shared" si="32"/>
        <v>1500</v>
      </c>
      <c r="AD39" s="102">
        <f t="shared" si="33"/>
        <v>18000</v>
      </c>
      <c r="AF39" s="11"/>
    </row>
    <row r="40" spans="1:32" ht="13.5" customHeight="1">
      <c r="A40" s="103" t="s">
        <v>64</v>
      </c>
      <c r="B40" s="105">
        <v>300</v>
      </c>
      <c r="C40" s="97">
        <f t="shared" si="30"/>
        <v>600</v>
      </c>
      <c r="D40" s="98">
        <v>2</v>
      </c>
      <c r="E40" s="99"/>
      <c r="F40" s="99"/>
      <c r="G40" s="99"/>
      <c r="H40" s="99"/>
      <c r="I40" s="99"/>
      <c r="J40" s="99"/>
      <c r="K40" s="99"/>
      <c r="L40" s="99">
        <v>600</v>
      </c>
      <c r="M40" s="99">
        <v>600</v>
      </c>
      <c r="N40" s="99">
        <v>600</v>
      </c>
      <c r="O40" s="99">
        <v>600</v>
      </c>
      <c r="P40" s="99">
        <v>600</v>
      </c>
      <c r="Q40" s="100">
        <f t="shared" si="31"/>
        <v>3000</v>
      </c>
      <c r="R40" s="101">
        <v>600</v>
      </c>
      <c r="S40" s="101">
        <f t="shared" si="32"/>
        <v>600</v>
      </c>
      <c r="T40" s="101">
        <f t="shared" si="32"/>
        <v>600</v>
      </c>
      <c r="U40" s="101">
        <f t="shared" si="32"/>
        <v>600</v>
      </c>
      <c r="V40" s="101">
        <f t="shared" si="32"/>
        <v>600</v>
      </c>
      <c r="W40" s="101">
        <f t="shared" si="32"/>
        <v>600</v>
      </c>
      <c r="X40" s="101">
        <f t="shared" si="32"/>
        <v>600</v>
      </c>
      <c r="Y40" s="101">
        <f t="shared" si="32"/>
        <v>600</v>
      </c>
      <c r="Z40" s="101">
        <f t="shared" si="32"/>
        <v>600</v>
      </c>
      <c r="AA40" s="101">
        <f t="shared" si="32"/>
        <v>600</v>
      </c>
      <c r="AB40" s="101">
        <f t="shared" si="32"/>
        <v>600</v>
      </c>
      <c r="AC40" s="101">
        <f t="shared" si="32"/>
        <v>600</v>
      </c>
      <c r="AD40" s="102">
        <f t="shared" si="33"/>
        <v>7200</v>
      </c>
      <c r="AF40" s="11"/>
    </row>
    <row r="41" spans="1:32" ht="13.5" customHeight="1">
      <c r="A41" s="103" t="s">
        <v>65</v>
      </c>
      <c r="B41" s="105">
        <v>300</v>
      </c>
      <c r="C41" s="97">
        <f t="shared" si="30"/>
        <v>300</v>
      </c>
      <c r="D41" s="98">
        <v>1</v>
      </c>
      <c r="E41" s="101"/>
      <c r="F41" s="101"/>
      <c r="G41" s="101"/>
      <c r="H41" s="101"/>
      <c r="I41" s="101"/>
      <c r="J41" s="101"/>
      <c r="K41" s="101"/>
      <c r="L41" s="101">
        <v>300</v>
      </c>
      <c r="M41" s="101">
        <v>300</v>
      </c>
      <c r="N41" s="101">
        <v>300</v>
      </c>
      <c r="O41" s="101">
        <v>300</v>
      </c>
      <c r="P41" s="101">
        <v>300</v>
      </c>
      <c r="Q41" s="100">
        <f t="shared" si="31"/>
        <v>1500</v>
      </c>
      <c r="R41" s="101">
        <f t="shared" si="34"/>
        <v>300</v>
      </c>
      <c r="S41" s="101">
        <f t="shared" si="32"/>
        <v>300</v>
      </c>
      <c r="T41" s="101">
        <f t="shared" si="32"/>
        <v>300</v>
      </c>
      <c r="U41" s="101">
        <f t="shared" si="32"/>
        <v>300</v>
      </c>
      <c r="V41" s="101">
        <f t="shared" si="32"/>
        <v>300</v>
      </c>
      <c r="W41" s="101">
        <f t="shared" si="32"/>
        <v>300</v>
      </c>
      <c r="X41" s="101">
        <f t="shared" si="32"/>
        <v>300</v>
      </c>
      <c r="Y41" s="101">
        <f t="shared" si="32"/>
        <v>300</v>
      </c>
      <c r="Z41" s="101">
        <f t="shared" si="32"/>
        <v>300</v>
      </c>
      <c r="AA41" s="101">
        <f t="shared" si="32"/>
        <v>300</v>
      </c>
      <c r="AB41" s="101">
        <f t="shared" si="32"/>
        <v>300</v>
      </c>
      <c r="AC41" s="101">
        <f t="shared" si="32"/>
        <v>300</v>
      </c>
      <c r="AD41" s="102">
        <f t="shared" si="33"/>
        <v>3600</v>
      </c>
      <c r="AF41" s="11"/>
    </row>
    <row r="42" spans="1:32" ht="13.5" customHeight="1">
      <c r="A42" s="58" t="s">
        <v>66</v>
      </c>
      <c r="B42" s="97">
        <v>1500</v>
      </c>
      <c r="C42" s="97">
        <f t="shared" si="30"/>
        <v>1500</v>
      </c>
      <c r="D42" s="98">
        <v>1</v>
      </c>
      <c r="E42" s="101"/>
      <c r="F42" s="101"/>
      <c r="G42" s="101"/>
      <c r="H42" s="101"/>
      <c r="I42" s="101"/>
      <c r="J42" s="101"/>
      <c r="K42" s="101"/>
      <c r="L42" s="101">
        <v>1000</v>
      </c>
      <c r="M42" s="101">
        <v>1000</v>
      </c>
      <c r="N42" s="101">
        <v>1000</v>
      </c>
      <c r="O42" s="101">
        <v>1000</v>
      </c>
      <c r="P42" s="101">
        <v>1000</v>
      </c>
      <c r="Q42" s="100">
        <f t="shared" si="31"/>
        <v>5000</v>
      </c>
      <c r="R42" s="101">
        <f t="shared" si="34"/>
        <v>1000</v>
      </c>
      <c r="S42" s="101">
        <f t="shared" si="32"/>
        <v>1000</v>
      </c>
      <c r="T42" s="101">
        <f t="shared" si="32"/>
        <v>1000</v>
      </c>
      <c r="U42" s="101">
        <f t="shared" si="32"/>
        <v>1000</v>
      </c>
      <c r="V42" s="101">
        <f t="shared" si="32"/>
        <v>1000</v>
      </c>
      <c r="W42" s="101">
        <f t="shared" si="32"/>
        <v>1000</v>
      </c>
      <c r="X42" s="101">
        <f t="shared" si="32"/>
        <v>1000</v>
      </c>
      <c r="Y42" s="101">
        <f t="shared" si="32"/>
        <v>1000</v>
      </c>
      <c r="Z42" s="101">
        <f t="shared" si="32"/>
        <v>1000</v>
      </c>
      <c r="AA42" s="101">
        <f t="shared" si="32"/>
        <v>1000</v>
      </c>
      <c r="AB42" s="101">
        <f t="shared" si="32"/>
        <v>1000</v>
      </c>
      <c r="AC42" s="101">
        <f t="shared" si="32"/>
        <v>1000</v>
      </c>
      <c r="AD42" s="102">
        <f t="shared" si="33"/>
        <v>12000</v>
      </c>
      <c r="AF42" s="11"/>
    </row>
    <row r="43" spans="1:32" ht="13.5" customHeight="1">
      <c r="A43" s="91" t="s">
        <v>67</v>
      </c>
      <c r="B43" s="92"/>
      <c r="C43" s="92">
        <f>SUM(C44:C47)</f>
        <v>8000</v>
      </c>
      <c r="D43" s="93">
        <f>SUM(D44:D47)</f>
        <v>4</v>
      </c>
      <c r="E43" s="94">
        <f t="shared" ref="E43:P43" si="35">SUM(E44:E47)</f>
        <v>0</v>
      </c>
      <c r="F43" s="94">
        <f t="shared" si="35"/>
        <v>0</v>
      </c>
      <c r="G43" s="94">
        <f t="shared" si="35"/>
        <v>0</v>
      </c>
      <c r="H43" s="94">
        <f t="shared" si="35"/>
        <v>0</v>
      </c>
      <c r="I43" s="94">
        <f t="shared" si="35"/>
        <v>0</v>
      </c>
      <c r="J43" s="94">
        <f t="shared" si="35"/>
        <v>0</v>
      </c>
      <c r="K43" s="94">
        <f t="shared" si="35"/>
        <v>0</v>
      </c>
      <c r="L43" s="94">
        <f t="shared" si="35"/>
        <v>0</v>
      </c>
      <c r="M43" s="94">
        <f t="shared" si="35"/>
        <v>0</v>
      </c>
      <c r="N43" s="94">
        <f t="shared" si="35"/>
        <v>0</v>
      </c>
      <c r="O43" s="94">
        <f t="shared" si="35"/>
        <v>0</v>
      </c>
      <c r="P43" s="94">
        <f t="shared" si="35"/>
        <v>0</v>
      </c>
      <c r="Q43" s="95">
        <f>SUM(E43:P43)</f>
        <v>0</v>
      </c>
      <c r="R43" s="94">
        <f t="shared" ref="R43:AC43" si="36">SUM(R44:R47)</f>
        <v>3500</v>
      </c>
      <c r="S43" s="94">
        <f t="shared" si="36"/>
        <v>3500</v>
      </c>
      <c r="T43" s="94">
        <f t="shared" si="36"/>
        <v>3500</v>
      </c>
      <c r="U43" s="94">
        <f t="shared" si="36"/>
        <v>3500</v>
      </c>
      <c r="V43" s="94">
        <f t="shared" si="36"/>
        <v>3500</v>
      </c>
      <c r="W43" s="94">
        <f t="shared" si="36"/>
        <v>3500</v>
      </c>
      <c r="X43" s="94">
        <f t="shared" si="36"/>
        <v>3500</v>
      </c>
      <c r="Y43" s="94">
        <f t="shared" si="36"/>
        <v>3500</v>
      </c>
      <c r="Z43" s="94">
        <f t="shared" si="36"/>
        <v>3500</v>
      </c>
      <c r="AA43" s="94">
        <f t="shared" si="36"/>
        <v>3500</v>
      </c>
      <c r="AB43" s="94">
        <f t="shared" si="36"/>
        <v>3500</v>
      </c>
      <c r="AC43" s="94">
        <f t="shared" si="36"/>
        <v>3500</v>
      </c>
      <c r="AD43" s="95">
        <f>SUM(R43:AC43)</f>
        <v>42000</v>
      </c>
      <c r="AF43" s="11"/>
    </row>
    <row r="44" spans="1:32" ht="13.5" customHeight="1">
      <c r="A44" s="96" t="s">
        <v>68</v>
      </c>
      <c r="B44" s="97">
        <v>1000</v>
      </c>
      <c r="C44" s="97">
        <v>1000</v>
      </c>
      <c r="D44" s="107">
        <v>1</v>
      </c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0">
        <f t="shared" si="31"/>
        <v>0</v>
      </c>
      <c r="R44" s="101">
        <f>C44</f>
        <v>1000</v>
      </c>
      <c r="S44" s="101">
        <f t="shared" ref="S44:AC47" si="37">R44</f>
        <v>1000</v>
      </c>
      <c r="T44" s="101">
        <f t="shared" si="37"/>
        <v>1000</v>
      </c>
      <c r="U44" s="101">
        <f t="shared" si="37"/>
        <v>1000</v>
      </c>
      <c r="V44" s="101">
        <f t="shared" si="37"/>
        <v>1000</v>
      </c>
      <c r="W44" s="101">
        <f t="shared" si="37"/>
        <v>1000</v>
      </c>
      <c r="X44" s="101">
        <f t="shared" si="37"/>
        <v>1000</v>
      </c>
      <c r="Y44" s="101">
        <f t="shared" si="37"/>
        <v>1000</v>
      </c>
      <c r="Z44" s="101">
        <f t="shared" si="37"/>
        <v>1000</v>
      </c>
      <c r="AA44" s="101">
        <f t="shared" si="37"/>
        <v>1000</v>
      </c>
      <c r="AB44" s="101">
        <f t="shared" si="37"/>
        <v>1000</v>
      </c>
      <c r="AC44" s="101">
        <f t="shared" si="37"/>
        <v>1000</v>
      </c>
      <c r="AD44" s="102">
        <f t="shared" si="33"/>
        <v>12000</v>
      </c>
      <c r="AF44" s="11"/>
    </row>
    <row r="45" spans="1:32" ht="13.5" customHeight="1">
      <c r="A45" s="103" t="s">
        <v>69</v>
      </c>
      <c r="B45" s="105">
        <v>1000</v>
      </c>
      <c r="C45" s="97">
        <v>1000</v>
      </c>
      <c r="D45" s="98">
        <v>1</v>
      </c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0">
        <f t="shared" si="31"/>
        <v>0</v>
      </c>
      <c r="R45" s="101">
        <v>500</v>
      </c>
      <c r="S45" s="101">
        <f t="shared" si="37"/>
        <v>500</v>
      </c>
      <c r="T45" s="101">
        <f t="shared" si="37"/>
        <v>500</v>
      </c>
      <c r="U45" s="101">
        <f t="shared" si="37"/>
        <v>500</v>
      </c>
      <c r="V45" s="101">
        <f t="shared" si="37"/>
        <v>500</v>
      </c>
      <c r="W45" s="101">
        <f t="shared" si="37"/>
        <v>500</v>
      </c>
      <c r="X45" s="101">
        <f t="shared" si="37"/>
        <v>500</v>
      </c>
      <c r="Y45" s="101">
        <f t="shared" si="37"/>
        <v>500</v>
      </c>
      <c r="Z45" s="101">
        <f t="shared" si="37"/>
        <v>500</v>
      </c>
      <c r="AA45" s="101">
        <f t="shared" si="37"/>
        <v>500</v>
      </c>
      <c r="AB45" s="101">
        <f t="shared" si="37"/>
        <v>500</v>
      </c>
      <c r="AC45" s="101">
        <f t="shared" si="37"/>
        <v>500</v>
      </c>
      <c r="AD45" s="102">
        <f t="shared" si="33"/>
        <v>6000</v>
      </c>
      <c r="AE45" s="104"/>
      <c r="AF45" s="11"/>
    </row>
    <row r="46" spans="1:32" ht="13.5" customHeight="1">
      <c r="A46" s="103" t="s">
        <v>61</v>
      </c>
      <c r="B46" s="105">
        <v>3000</v>
      </c>
      <c r="C46" s="97">
        <v>3000</v>
      </c>
      <c r="D46" s="98">
        <v>1</v>
      </c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0">
        <f t="shared" si="31"/>
        <v>0</v>
      </c>
      <c r="R46" s="101">
        <v>1000</v>
      </c>
      <c r="S46" s="101">
        <f t="shared" si="37"/>
        <v>1000</v>
      </c>
      <c r="T46" s="101">
        <f t="shared" si="37"/>
        <v>1000</v>
      </c>
      <c r="U46" s="101">
        <f t="shared" si="37"/>
        <v>1000</v>
      </c>
      <c r="V46" s="101">
        <f t="shared" si="37"/>
        <v>1000</v>
      </c>
      <c r="W46" s="101">
        <f t="shared" si="37"/>
        <v>1000</v>
      </c>
      <c r="X46" s="101">
        <f t="shared" si="37"/>
        <v>1000</v>
      </c>
      <c r="Y46" s="101">
        <f t="shared" si="37"/>
        <v>1000</v>
      </c>
      <c r="Z46" s="101">
        <f t="shared" si="37"/>
        <v>1000</v>
      </c>
      <c r="AA46" s="101">
        <f t="shared" si="37"/>
        <v>1000</v>
      </c>
      <c r="AB46" s="101">
        <f t="shared" si="37"/>
        <v>1000</v>
      </c>
      <c r="AC46" s="101">
        <f t="shared" si="37"/>
        <v>1000</v>
      </c>
      <c r="AD46" s="102">
        <f t="shared" si="33"/>
        <v>12000</v>
      </c>
      <c r="AE46" s="104"/>
      <c r="AF46" s="11"/>
    </row>
    <row r="47" spans="1:32" ht="13.5" customHeight="1">
      <c r="A47" s="103" t="s">
        <v>60</v>
      </c>
      <c r="B47" s="105">
        <v>3000</v>
      </c>
      <c r="C47" s="97">
        <v>3000</v>
      </c>
      <c r="D47" s="98">
        <v>1</v>
      </c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0">
        <f t="shared" si="31"/>
        <v>0</v>
      </c>
      <c r="R47" s="101">
        <v>1000</v>
      </c>
      <c r="S47" s="101">
        <f t="shared" si="37"/>
        <v>1000</v>
      </c>
      <c r="T47" s="101">
        <f t="shared" si="37"/>
        <v>1000</v>
      </c>
      <c r="U47" s="101">
        <f t="shared" si="37"/>
        <v>1000</v>
      </c>
      <c r="V47" s="101">
        <f t="shared" si="37"/>
        <v>1000</v>
      </c>
      <c r="W47" s="101">
        <f t="shared" si="37"/>
        <v>1000</v>
      </c>
      <c r="X47" s="101">
        <f t="shared" si="37"/>
        <v>1000</v>
      </c>
      <c r="Y47" s="101">
        <f t="shared" si="37"/>
        <v>1000</v>
      </c>
      <c r="Z47" s="101">
        <f t="shared" si="37"/>
        <v>1000</v>
      </c>
      <c r="AA47" s="101">
        <f t="shared" si="37"/>
        <v>1000</v>
      </c>
      <c r="AB47" s="101">
        <f t="shared" si="37"/>
        <v>1000</v>
      </c>
      <c r="AC47" s="101">
        <f t="shared" si="37"/>
        <v>1000</v>
      </c>
      <c r="AD47" s="102">
        <f t="shared" si="33"/>
        <v>12000</v>
      </c>
      <c r="AF47" s="11"/>
    </row>
    <row r="48" spans="1:32" ht="9" hidden="1" customHeight="1">
      <c r="A48" s="58" t="s">
        <v>70</v>
      </c>
      <c r="B48" s="97"/>
      <c r="C48" s="97"/>
      <c r="D48" s="98"/>
      <c r="E48" s="101"/>
      <c r="F48" s="101">
        <f>B48*D48</f>
        <v>0</v>
      </c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8" t="s">
        <v>71</v>
      </c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2"/>
      <c r="AF48" s="11"/>
    </row>
    <row r="49" spans="1:32" s="36" customFormat="1" ht="13.5" customHeight="1">
      <c r="A49" s="109" t="s">
        <v>72</v>
      </c>
      <c r="B49" s="92"/>
      <c r="C49" s="92">
        <f>C50</f>
        <v>500</v>
      </c>
      <c r="D49" s="110">
        <f>SUM(D50)</f>
        <v>1</v>
      </c>
      <c r="E49" s="111">
        <f t="shared" ref="E49:AC49" si="38">E50</f>
        <v>0</v>
      </c>
      <c r="F49" s="111">
        <f t="shared" si="38"/>
        <v>0</v>
      </c>
      <c r="G49" s="111">
        <f t="shared" si="38"/>
        <v>0</v>
      </c>
      <c r="H49" s="111">
        <f t="shared" si="38"/>
        <v>0</v>
      </c>
      <c r="I49" s="111">
        <f t="shared" si="38"/>
        <v>0</v>
      </c>
      <c r="J49" s="111">
        <f t="shared" si="38"/>
        <v>0</v>
      </c>
      <c r="K49" s="111">
        <f t="shared" si="38"/>
        <v>0</v>
      </c>
      <c r="L49" s="111">
        <f t="shared" si="38"/>
        <v>0</v>
      </c>
      <c r="M49" s="111">
        <f t="shared" si="38"/>
        <v>2000</v>
      </c>
      <c r="N49" s="111">
        <f t="shared" si="38"/>
        <v>0</v>
      </c>
      <c r="O49" s="111">
        <f t="shared" si="38"/>
        <v>0</v>
      </c>
      <c r="P49" s="111">
        <f t="shared" si="38"/>
        <v>1000</v>
      </c>
      <c r="Q49" s="95">
        <f>SUM(E49:P49)</f>
        <v>3000</v>
      </c>
      <c r="R49" s="111">
        <f t="shared" si="38"/>
        <v>4000</v>
      </c>
      <c r="S49" s="111">
        <f t="shared" si="38"/>
        <v>0</v>
      </c>
      <c r="T49" s="111">
        <f t="shared" si="38"/>
        <v>0</v>
      </c>
      <c r="U49" s="111">
        <f t="shared" si="38"/>
        <v>0</v>
      </c>
      <c r="V49" s="111">
        <f t="shared" si="38"/>
        <v>4000</v>
      </c>
      <c r="W49" s="111">
        <f t="shared" si="38"/>
        <v>4000</v>
      </c>
      <c r="X49" s="111">
        <f t="shared" si="38"/>
        <v>0</v>
      </c>
      <c r="Y49" s="111">
        <f t="shared" si="38"/>
        <v>0</v>
      </c>
      <c r="Z49" s="111">
        <f t="shared" si="38"/>
        <v>0</v>
      </c>
      <c r="AA49" s="111">
        <f t="shared" si="38"/>
        <v>0</v>
      </c>
      <c r="AB49" s="111">
        <f t="shared" si="38"/>
        <v>4000</v>
      </c>
      <c r="AC49" s="111">
        <f t="shared" si="38"/>
        <v>4000</v>
      </c>
      <c r="AD49" s="95">
        <f>SUM(R49:AC49)</f>
        <v>20000</v>
      </c>
      <c r="AF49" s="112"/>
    </row>
    <row r="50" spans="1:32" ht="13.5" customHeight="1">
      <c r="A50" s="58" t="s">
        <v>73</v>
      </c>
      <c r="B50" s="97">
        <v>500</v>
      </c>
      <c r="C50" s="97">
        <f t="shared" ref="C50" si="39">B50*D50</f>
        <v>500</v>
      </c>
      <c r="D50" s="106">
        <v>1</v>
      </c>
      <c r="E50" s="101"/>
      <c r="F50" s="101"/>
      <c r="G50" s="101"/>
      <c r="H50" s="101"/>
      <c r="I50" s="101"/>
      <c r="J50" s="101"/>
      <c r="K50" s="101"/>
      <c r="L50" s="101">
        <f t="shared" ref="L50:O50" si="40">G50</f>
        <v>0</v>
      </c>
      <c r="M50" s="101">
        <v>2000</v>
      </c>
      <c r="N50" s="101">
        <f t="shared" si="40"/>
        <v>0</v>
      </c>
      <c r="O50" s="101">
        <f t="shared" si="40"/>
        <v>0</v>
      </c>
      <c r="P50" s="101">
        <v>1000</v>
      </c>
      <c r="Q50" s="100">
        <f t="shared" ref="Q50" si="41">SUM(E50:P50)</f>
        <v>3000</v>
      </c>
      <c r="R50" s="101">
        <v>4000</v>
      </c>
      <c r="S50" s="101">
        <f t="shared" ref="S50:T50" si="42">N50</f>
        <v>0</v>
      </c>
      <c r="T50" s="101">
        <f t="shared" si="42"/>
        <v>0</v>
      </c>
      <c r="U50" s="101">
        <v>0</v>
      </c>
      <c r="V50" s="101">
        <v>4000</v>
      </c>
      <c r="W50" s="101">
        <f t="shared" ref="W50:Y50" si="43">R50</f>
        <v>4000</v>
      </c>
      <c r="X50" s="101">
        <f t="shared" si="43"/>
        <v>0</v>
      </c>
      <c r="Y50" s="101">
        <f t="shared" si="43"/>
        <v>0</v>
      </c>
      <c r="Z50" s="101">
        <v>0</v>
      </c>
      <c r="AA50" s="101">
        <v>0</v>
      </c>
      <c r="AB50" s="101">
        <f t="shared" ref="AB50" si="44">W50</f>
        <v>4000</v>
      </c>
      <c r="AC50" s="101">
        <v>4000</v>
      </c>
      <c r="AD50" s="102">
        <f t="shared" ref="AD50:AD58" si="45">SUM(R50:AC50)</f>
        <v>20000</v>
      </c>
      <c r="AF50" s="11"/>
    </row>
    <row r="51" spans="1:32" s="36" customFormat="1" ht="13.5" customHeight="1">
      <c r="A51" s="109" t="s">
        <v>21</v>
      </c>
      <c r="B51" s="92"/>
      <c r="C51" s="92">
        <f>SUM(C52:C54)</f>
        <v>0</v>
      </c>
      <c r="D51" s="110">
        <f>SUM(D52:D54)</f>
        <v>3</v>
      </c>
      <c r="E51" s="111">
        <f t="shared" ref="E51:P51" si="46">SUM(E52:E54)</f>
        <v>0</v>
      </c>
      <c r="F51" s="111">
        <f t="shared" si="46"/>
        <v>0</v>
      </c>
      <c r="G51" s="111">
        <f t="shared" si="46"/>
        <v>0</v>
      </c>
      <c r="H51" s="111">
        <f t="shared" si="46"/>
        <v>0</v>
      </c>
      <c r="I51" s="111">
        <f t="shared" si="46"/>
        <v>0</v>
      </c>
      <c r="J51" s="111">
        <f t="shared" si="46"/>
        <v>0</v>
      </c>
      <c r="K51" s="111">
        <f t="shared" si="46"/>
        <v>0</v>
      </c>
      <c r="L51" s="111">
        <f t="shared" si="46"/>
        <v>0</v>
      </c>
      <c r="M51" s="111">
        <f t="shared" si="46"/>
        <v>0</v>
      </c>
      <c r="N51" s="111">
        <f t="shared" si="46"/>
        <v>6000</v>
      </c>
      <c r="O51" s="111">
        <f t="shared" si="46"/>
        <v>6000</v>
      </c>
      <c r="P51" s="111">
        <f t="shared" si="46"/>
        <v>9000</v>
      </c>
      <c r="Q51" s="95">
        <f>SUM(E51:P51)</f>
        <v>21000</v>
      </c>
      <c r="R51" s="111">
        <f t="shared" ref="R51:AC51" si="47">SUM(R52:R54)</f>
        <v>20000</v>
      </c>
      <c r="S51" s="111">
        <f t="shared" si="47"/>
        <v>12500</v>
      </c>
      <c r="T51" s="111">
        <f t="shared" si="47"/>
        <v>17500</v>
      </c>
      <c r="U51" s="111">
        <f t="shared" si="47"/>
        <v>12500</v>
      </c>
      <c r="V51" s="111">
        <f t="shared" si="47"/>
        <v>17500</v>
      </c>
      <c r="W51" s="111">
        <f t="shared" si="47"/>
        <v>12500</v>
      </c>
      <c r="X51" s="111">
        <f t="shared" si="47"/>
        <v>17500</v>
      </c>
      <c r="Y51" s="111">
        <f t="shared" si="47"/>
        <v>12500</v>
      </c>
      <c r="Z51" s="111">
        <f t="shared" si="47"/>
        <v>17500</v>
      </c>
      <c r="AA51" s="111">
        <f t="shared" si="47"/>
        <v>12500</v>
      </c>
      <c r="AB51" s="111">
        <f t="shared" si="47"/>
        <v>25000</v>
      </c>
      <c r="AC51" s="111">
        <f t="shared" si="47"/>
        <v>25000</v>
      </c>
      <c r="AD51" s="95">
        <f t="shared" si="45"/>
        <v>202500</v>
      </c>
      <c r="AF51" s="112"/>
    </row>
    <row r="52" spans="1:32" ht="13.5" customHeight="1">
      <c r="A52" s="53" t="s">
        <v>74</v>
      </c>
      <c r="B52" s="48"/>
      <c r="C52" s="97"/>
      <c r="D52" s="98">
        <v>1</v>
      </c>
      <c r="E52" s="113"/>
      <c r="F52" s="113"/>
      <c r="G52" s="113"/>
      <c r="H52" s="113"/>
      <c r="I52" s="113"/>
      <c r="J52" s="113"/>
      <c r="K52" s="113"/>
      <c r="L52" s="113"/>
      <c r="M52" s="113"/>
      <c r="N52" s="113">
        <v>2000</v>
      </c>
      <c r="O52" s="113">
        <v>2000</v>
      </c>
      <c r="P52" s="113">
        <v>2000</v>
      </c>
      <c r="Q52" s="100">
        <f t="shared" ref="Q52:Q54" si="48">SUM(E52:P52)</f>
        <v>6000</v>
      </c>
      <c r="R52" s="113">
        <v>5000</v>
      </c>
      <c r="S52" s="113">
        <v>5000</v>
      </c>
      <c r="T52" s="113">
        <v>5000</v>
      </c>
      <c r="U52" s="113">
        <v>5000</v>
      </c>
      <c r="V52" s="113">
        <v>5000</v>
      </c>
      <c r="W52" s="113">
        <v>5000</v>
      </c>
      <c r="X52" s="113">
        <v>5000</v>
      </c>
      <c r="Y52" s="113">
        <v>5000</v>
      </c>
      <c r="Z52" s="113">
        <v>5000</v>
      </c>
      <c r="AA52" s="113">
        <v>5000</v>
      </c>
      <c r="AB52" s="113">
        <v>5000</v>
      </c>
      <c r="AC52" s="113">
        <v>10000</v>
      </c>
      <c r="AD52" s="102">
        <f t="shared" si="45"/>
        <v>65000</v>
      </c>
      <c r="AF52" s="11"/>
    </row>
    <row r="53" spans="1:32" ht="13.5" customHeight="1">
      <c r="A53" s="70" t="s">
        <v>75</v>
      </c>
      <c r="B53" s="48"/>
      <c r="C53" s="97"/>
      <c r="D53" s="98">
        <v>1</v>
      </c>
      <c r="E53" s="113"/>
      <c r="F53" s="113"/>
      <c r="G53" s="113"/>
      <c r="H53" s="113"/>
      <c r="I53" s="113"/>
      <c r="J53" s="113"/>
      <c r="K53" s="113"/>
      <c r="L53" s="113"/>
      <c r="M53" s="113"/>
      <c r="N53" s="113">
        <v>2000</v>
      </c>
      <c r="O53" s="113">
        <v>2000</v>
      </c>
      <c r="P53" s="113">
        <v>5000</v>
      </c>
      <c r="Q53" s="100">
        <f t="shared" si="48"/>
        <v>9000</v>
      </c>
      <c r="R53" s="113">
        <v>10000</v>
      </c>
      <c r="S53" s="113">
        <v>5000</v>
      </c>
      <c r="T53" s="113">
        <v>10000</v>
      </c>
      <c r="U53" s="113">
        <v>5000</v>
      </c>
      <c r="V53" s="113">
        <v>10000</v>
      </c>
      <c r="W53" s="113">
        <v>5000</v>
      </c>
      <c r="X53" s="113">
        <v>10000</v>
      </c>
      <c r="Y53" s="113">
        <v>5000</v>
      </c>
      <c r="Z53" s="113">
        <v>10000</v>
      </c>
      <c r="AA53" s="113">
        <v>5000</v>
      </c>
      <c r="AB53" s="113">
        <v>10000</v>
      </c>
      <c r="AC53" s="113">
        <v>10000</v>
      </c>
      <c r="AD53" s="102">
        <f t="shared" si="45"/>
        <v>95000</v>
      </c>
      <c r="AF53" s="11"/>
    </row>
    <row r="54" spans="1:32" ht="13.5" customHeight="1">
      <c r="A54" s="53" t="s">
        <v>76</v>
      </c>
      <c r="B54" s="48"/>
      <c r="C54" s="97"/>
      <c r="D54" s="114">
        <v>1</v>
      </c>
      <c r="E54" s="113"/>
      <c r="F54" s="113"/>
      <c r="G54" s="113"/>
      <c r="H54" s="113"/>
      <c r="I54" s="113"/>
      <c r="J54" s="113"/>
      <c r="K54" s="113"/>
      <c r="L54" s="113"/>
      <c r="M54" s="113"/>
      <c r="N54" s="113">
        <v>2000</v>
      </c>
      <c r="O54" s="113">
        <v>2000</v>
      </c>
      <c r="P54" s="113">
        <v>2000</v>
      </c>
      <c r="Q54" s="100">
        <f t="shared" si="48"/>
        <v>6000</v>
      </c>
      <c r="R54" s="113">
        <v>5000</v>
      </c>
      <c r="S54" s="113">
        <v>2500</v>
      </c>
      <c r="T54" s="113">
        <v>2500</v>
      </c>
      <c r="U54" s="113">
        <v>2500</v>
      </c>
      <c r="V54" s="113">
        <v>2500</v>
      </c>
      <c r="W54" s="113">
        <v>2500</v>
      </c>
      <c r="X54" s="113">
        <v>2500</v>
      </c>
      <c r="Y54" s="113">
        <v>2500</v>
      </c>
      <c r="Z54" s="113">
        <v>2500</v>
      </c>
      <c r="AA54" s="113">
        <v>2500</v>
      </c>
      <c r="AB54" s="113">
        <v>10000</v>
      </c>
      <c r="AC54" s="113">
        <v>5000</v>
      </c>
      <c r="AD54" s="102">
        <f t="shared" si="45"/>
        <v>42500</v>
      </c>
      <c r="AF54" s="11"/>
    </row>
    <row r="55" spans="1:32" ht="13.5" customHeight="1">
      <c r="A55" s="91" t="s">
        <v>16</v>
      </c>
      <c r="B55" s="92"/>
      <c r="C55" s="92">
        <f>SUM(C56:C58)</f>
        <v>1250</v>
      </c>
      <c r="D55" s="93">
        <f>SUM(D56:D58)</f>
        <v>3</v>
      </c>
      <c r="E55" s="111">
        <f t="shared" ref="E55:N55" si="49">SUM(E56:E58)</f>
        <v>0</v>
      </c>
      <c r="F55" s="111">
        <f t="shared" si="49"/>
        <v>0</v>
      </c>
      <c r="G55" s="111">
        <f t="shared" si="49"/>
        <v>0</v>
      </c>
      <c r="H55" s="111">
        <f t="shared" si="49"/>
        <v>0</v>
      </c>
      <c r="I55" s="111">
        <f t="shared" si="49"/>
        <v>0</v>
      </c>
      <c r="J55" s="111">
        <f t="shared" si="49"/>
        <v>0</v>
      </c>
      <c r="K55" s="111">
        <f t="shared" si="49"/>
        <v>0</v>
      </c>
      <c r="L55" s="111">
        <f t="shared" si="49"/>
        <v>700</v>
      </c>
      <c r="M55" s="111">
        <f t="shared" si="49"/>
        <v>700</v>
      </c>
      <c r="N55" s="111">
        <f t="shared" si="49"/>
        <v>700</v>
      </c>
      <c r="O55" s="111">
        <f>SUM(O56:O58)</f>
        <v>700</v>
      </c>
      <c r="P55" s="111">
        <f>SUM(P56:P58)</f>
        <v>700</v>
      </c>
      <c r="Q55" s="95">
        <f>SUM(E55:P55)</f>
        <v>3500</v>
      </c>
      <c r="R55" s="111">
        <f>SUM(R56:R58)</f>
        <v>1800</v>
      </c>
      <c r="S55" s="111">
        <f t="shared" ref="S55:AC55" si="50">SUM(S56:S58)</f>
        <v>1800</v>
      </c>
      <c r="T55" s="111">
        <f t="shared" si="50"/>
        <v>1800</v>
      </c>
      <c r="U55" s="111">
        <f t="shared" si="50"/>
        <v>1800</v>
      </c>
      <c r="V55" s="111">
        <f t="shared" si="50"/>
        <v>1800</v>
      </c>
      <c r="W55" s="111">
        <f t="shared" si="50"/>
        <v>1800</v>
      </c>
      <c r="X55" s="111">
        <f t="shared" si="50"/>
        <v>1800</v>
      </c>
      <c r="Y55" s="111">
        <f t="shared" si="50"/>
        <v>1800</v>
      </c>
      <c r="Z55" s="111">
        <f t="shared" si="50"/>
        <v>1800</v>
      </c>
      <c r="AA55" s="111">
        <f t="shared" si="50"/>
        <v>1800</v>
      </c>
      <c r="AB55" s="111">
        <f t="shared" si="50"/>
        <v>1800</v>
      </c>
      <c r="AC55" s="111">
        <f t="shared" si="50"/>
        <v>1800</v>
      </c>
      <c r="AD55" s="95">
        <f t="shared" si="45"/>
        <v>21600</v>
      </c>
      <c r="AF55" s="11"/>
    </row>
    <row r="56" spans="1:32" ht="13.5" customHeight="1">
      <c r="A56" s="58" t="s">
        <v>77</v>
      </c>
      <c r="B56" s="97">
        <v>750</v>
      </c>
      <c r="C56" s="97">
        <f t="shared" ref="C56:C58" si="51">B56*D56</f>
        <v>750</v>
      </c>
      <c r="D56" s="98">
        <v>1</v>
      </c>
      <c r="E56" s="101"/>
      <c r="F56" s="101"/>
      <c r="G56" s="101"/>
      <c r="H56" s="101"/>
      <c r="I56" s="101"/>
      <c r="J56" s="101"/>
      <c r="K56" s="101"/>
      <c r="L56" s="101">
        <v>500</v>
      </c>
      <c r="M56" s="101">
        <v>500</v>
      </c>
      <c r="N56" s="101">
        <v>500</v>
      </c>
      <c r="O56" s="101">
        <v>500</v>
      </c>
      <c r="P56" s="101">
        <v>500</v>
      </c>
      <c r="Q56" s="100">
        <f t="shared" ref="Q56:Q58" si="52">SUM(E56:P56)</f>
        <v>2500</v>
      </c>
      <c r="R56" s="101">
        <v>1000</v>
      </c>
      <c r="S56" s="101">
        <v>1000</v>
      </c>
      <c r="T56" s="101">
        <v>1000</v>
      </c>
      <c r="U56" s="101">
        <v>1000</v>
      </c>
      <c r="V56" s="101">
        <v>1000</v>
      </c>
      <c r="W56" s="101">
        <v>1000</v>
      </c>
      <c r="X56" s="101">
        <v>1000</v>
      </c>
      <c r="Y56" s="101">
        <v>1000</v>
      </c>
      <c r="Z56" s="101">
        <v>1000</v>
      </c>
      <c r="AA56" s="101">
        <v>1000</v>
      </c>
      <c r="AB56" s="101">
        <v>1000</v>
      </c>
      <c r="AC56" s="101">
        <v>1000</v>
      </c>
      <c r="AD56" s="102">
        <f t="shared" si="45"/>
        <v>12000</v>
      </c>
      <c r="AF56" s="11"/>
    </row>
    <row r="57" spans="1:32" ht="13.5" customHeight="1">
      <c r="A57" s="58" t="s">
        <v>78</v>
      </c>
      <c r="B57" s="97">
        <v>300</v>
      </c>
      <c r="C57" s="97">
        <f t="shared" si="51"/>
        <v>300</v>
      </c>
      <c r="D57" s="98">
        <v>1</v>
      </c>
      <c r="E57" s="101"/>
      <c r="F57" s="101"/>
      <c r="G57" s="101"/>
      <c r="H57" s="101"/>
      <c r="I57" s="101"/>
      <c r="J57" s="101"/>
      <c r="K57" s="101"/>
      <c r="L57" s="101">
        <v>0</v>
      </c>
      <c r="M57" s="101">
        <v>0</v>
      </c>
      <c r="N57" s="101">
        <v>0</v>
      </c>
      <c r="O57" s="101">
        <v>0</v>
      </c>
      <c r="P57" s="101">
        <v>0</v>
      </c>
      <c r="Q57" s="100">
        <f t="shared" si="52"/>
        <v>0</v>
      </c>
      <c r="R57" s="101">
        <v>500</v>
      </c>
      <c r="S57" s="101">
        <v>500</v>
      </c>
      <c r="T57" s="101">
        <v>500</v>
      </c>
      <c r="U57" s="101">
        <v>500</v>
      </c>
      <c r="V57" s="101">
        <v>500</v>
      </c>
      <c r="W57" s="101">
        <v>500</v>
      </c>
      <c r="X57" s="101">
        <v>500</v>
      </c>
      <c r="Y57" s="101">
        <v>500</v>
      </c>
      <c r="Z57" s="101">
        <v>500</v>
      </c>
      <c r="AA57" s="101">
        <v>500</v>
      </c>
      <c r="AB57" s="101">
        <v>500</v>
      </c>
      <c r="AC57" s="101">
        <v>500</v>
      </c>
      <c r="AD57" s="102">
        <f t="shared" si="45"/>
        <v>6000</v>
      </c>
      <c r="AF57" s="11"/>
    </row>
    <row r="58" spans="1:32" ht="13.5" customHeight="1">
      <c r="A58" s="58" t="s">
        <v>79</v>
      </c>
      <c r="B58" s="97">
        <v>200</v>
      </c>
      <c r="C58" s="97">
        <f t="shared" si="51"/>
        <v>200</v>
      </c>
      <c r="D58" s="98">
        <v>1</v>
      </c>
      <c r="E58" s="101"/>
      <c r="F58" s="101"/>
      <c r="G58" s="101"/>
      <c r="H58" s="101"/>
      <c r="I58" s="101"/>
      <c r="J58" s="101"/>
      <c r="K58" s="101"/>
      <c r="L58" s="101">
        <v>200</v>
      </c>
      <c r="M58" s="101">
        <v>200</v>
      </c>
      <c r="N58" s="101">
        <v>200</v>
      </c>
      <c r="O58" s="101">
        <v>200</v>
      </c>
      <c r="P58" s="101">
        <v>200</v>
      </c>
      <c r="Q58" s="100">
        <f t="shared" si="52"/>
        <v>1000</v>
      </c>
      <c r="R58" s="101">
        <v>300</v>
      </c>
      <c r="S58" s="101">
        <v>300</v>
      </c>
      <c r="T58" s="101">
        <v>300</v>
      </c>
      <c r="U58" s="101">
        <v>300</v>
      </c>
      <c r="V58" s="101">
        <v>300</v>
      </c>
      <c r="W58" s="101">
        <v>300</v>
      </c>
      <c r="X58" s="101">
        <v>300</v>
      </c>
      <c r="Y58" s="101">
        <v>300</v>
      </c>
      <c r="Z58" s="101">
        <v>300</v>
      </c>
      <c r="AA58" s="101">
        <v>300</v>
      </c>
      <c r="AB58" s="101">
        <v>300</v>
      </c>
      <c r="AC58" s="101">
        <v>300</v>
      </c>
      <c r="AD58" s="102">
        <f t="shared" si="45"/>
        <v>3600</v>
      </c>
      <c r="AF58" s="11"/>
    </row>
    <row r="59" spans="1:32" ht="13.5" customHeight="1">
      <c r="A59" s="91" t="s">
        <v>15</v>
      </c>
      <c r="B59" s="92"/>
      <c r="C59" s="92">
        <f>SUM(C60:C64)</f>
        <v>196</v>
      </c>
      <c r="D59" s="93">
        <f>SUM(D60:D64)</f>
        <v>5</v>
      </c>
      <c r="E59" s="111">
        <f t="shared" ref="E59:AD59" si="53">SUM(E60:E64)</f>
        <v>0</v>
      </c>
      <c r="F59" s="111">
        <f t="shared" si="53"/>
        <v>0</v>
      </c>
      <c r="G59" s="111">
        <f t="shared" si="53"/>
        <v>0</v>
      </c>
      <c r="H59" s="111">
        <f t="shared" si="53"/>
        <v>0</v>
      </c>
      <c r="I59" s="111">
        <f t="shared" si="53"/>
        <v>0</v>
      </c>
      <c r="J59" s="111">
        <f t="shared" si="53"/>
        <v>0</v>
      </c>
      <c r="K59" s="111">
        <f t="shared" si="53"/>
        <v>0</v>
      </c>
      <c r="L59" s="111">
        <f t="shared" si="53"/>
        <v>0</v>
      </c>
      <c r="M59" s="111">
        <f t="shared" si="53"/>
        <v>499</v>
      </c>
      <c r="N59" s="111">
        <f t="shared" si="53"/>
        <v>499</v>
      </c>
      <c r="O59" s="111">
        <f t="shared" si="53"/>
        <v>499</v>
      </c>
      <c r="P59" s="111">
        <f t="shared" si="53"/>
        <v>499</v>
      </c>
      <c r="Q59" s="95">
        <f t="shared" si="53"/>
        <v>1996</v>
      </c>
      <c r="R59" s="111">
        <f t="shared" si="53"/>
        <v>1000</v>
      </c>
      <c r="S59" s="111">
        <f t="shared" si="53"/>
        <v>1000</v>
      </c>
      <c r="T59" s="111">
        <f t="shared" si="53"/>
        <v>1000</v>
      </c>
      <c r="U59" s="111">
        <f t="shared" si="53"/>
        <v>1000</v>
      </c>
      <c r="V59" s="111">
        <f t="shared" si="53"/>
        <v>1000</v>
      </c>
      <c r="W59" s="111">
        <f t="shared" si="53"/>
        <v>1000</v>
      </c>
      <c r="X59" s="111">
        <f t="shared" si="53"/>
        <v>1000</v>
      </c>
      <c r="Y59" s="111">
        <f t="shared" si="53"/>
        <v>1000</v>
      </c>
      <c r="Z59" s="111">
        <f t="shared" si="53"/>
        <v>1000</v>
      </c>
      <c r="AA59" s="111">
        <f t="shared" si="53"/>
        <v>1000</v>
      </c>
      <c r="AB59" s="111">
        <f t="shared" si="53"/>
        <v>1000</v>
      </c>
      <c r="AC59" s="111">
        <f t="shared" si="53"/>
        <v>1000</v>
      </c>
      <c r="AD59" s="95">
        <f t="shared" si="53"/>
        <v>12000</v>
      </c>
      <c r="AF59" s="11"/>
    </row>
    <row r="60" spans="1:32" ht="13.5" customHeight="1">
      <c r="A60" s="58" t="s">
        <v>80</v>
      </c>
      <c r="B60" s="97">
        <v>6</v>
      </c>
      <c r="C60" s="97">
        <f t="shared" ref="C60:C64" si="54">B60*D60</f>
        <v>6</v>
      </c>
      <c r="D60" s="98">
        <v>1</v>
      </c>
      <c r="E60" s="101"/>
      <c r="F60" s="101"/>
      <c r="G60" s="101"/>
      <c r="H60" s="101"/>
      <c r="I60" s="101"/>
      <c r="J60" s="101"/>
      <c r="K60" s="101"/>
      <c r="L60" s="101"/>
      <c r="M60" s="101">
        <v>99</v>
      </c>
      <c r="N60" s="101">
        <v>99</v>
      </c>
      <c r="O60" s="101">
        <v>99</v>
      </c>
      <c r="P60" s="101">
        <v>99</v>
      </c>
      <c r="Q60" s="100">
        <f t="shared" ref="Q60:Q64" si="55">SUM(E60:P60)</f>
        <v>396</v>
      </c>
      <c r="R60" s="101">
        <v>200</v>
      </c>
      <c r="S60" s="101">
        <v>200</v>
      </c>
      <c r="T60" s="101">
        <v>200</v>
      </c>
      <c r="U60" s="101">
        <v>200</v>
      </c>
      <c r="V60" s="101">
        <v>200</v>
      </c>
      <c r="W60" s="101">
        <v>200</v>
      </c>
      <c r="X60" s="101">
        <v>200</v>
      </c>
      <c r="Y60" s="101">
        <v>200</v>
      </c>
      <c r="Z60" s="101">
        <v>200</v>
      </c>
      <c r="AA60" s="101">
        <v>200</v>
      </c>
      <c r="AB60" s="101">
        <v>200</v>
      </c>
      <c r="AC60" s="101">
        <v>200</v>
      </c>
      <c r="AD60" s="102">
        <f t="shared" ref="AD60:AD64" si="56">SUM(R60:AC60)</f>
        <v>2400</v>
      </c>
      <c r="AF60" s="11"/>
    </row>
    <row r="61" spans="1:32" ht="13.5" customHeight="1">
      <c r="A61" s="58" t="s">
        <v>81</v>
      </c>
      <c r="B61" s="97">
        <v>10</v>
      </c>
      <c r="C61" s="97">
        <f t="shared" si="54"/>
        <v>10</v>
      </c>
      <c r="D61" s="98">
        <v>1</v>
      </c>
      <c r="E61" s="101"/>
      <c r="F61" s="101"/>
      <c r="G61" s="101"/>
      <c r="H61" s="101"/>
      <c r="I61" s="101"/>
      <c r="J61" s="101"/>
      <c r="K61" s="101"/>
      <c r="L61" s="101"/>
      <c r="M61" s="101">
        <v>100</v>
      </c>
      <c r="N61" s="101">
        <v>100</v>
      </c>
      <c r="O61" s="101">
        <v>100</v>
      </c>
      <c r="P61" s="101">
        <v>100</v>
      </c>
      <c r="Q61" s="100">
        <f t="shared" si="55"/>
        <v>400</v>
      </c>
      <c r="R61" s="101">
        <v>100</v>
      </c>
      <c r="S61" s="101">
        <v>100</v>
      </c>
      <c r="T61" s="101">
        <v>100</v>
      </c>
      <c r="U61" s="101">
        <v>100</v>
      </c>
      <c r="V61" s="101">
        <v>100</v>
      </c>
      <c r="W61" s="101">
        <v>100</v>
      </c>
      <c r="X61" s="101">
        <v>100</v>
      </c>
      <c r="Y61" s="101">
        <v>100</v>
      </c>
      <c r="Z61" s="101">
        <v>100</v>
      </c>
      <c r="AA61" s="101">
        <v>100</v>
      </c>
      <c r="AB61" s="101">
        <v>100</v>
      </c>
      <c r="AC61" s="101">
        <v>100</v>
      </c>
      <c r="AD61" s="102">
        <f t="shared" si="56"/>
        <v>1200</v>
      </c>
      <c r="AF61" s="11"/>
    </row>
    <row r="62" spans="1:32" ht="13.5" customHeight="1">
      <c r="A62" s="58" t="s">
        <v>82</v>
      </c>
      <c r="B62" s="97">
        <v>100</v>
      </c>
      <c r="C62" s="97">
        <f t="shared" si="54"/>
        <v>100</v>
      </c>
      <c r="D62" s="98">
        <v>1</v>
      </c>
      <c r="E62" s="101"/>
      <c r="F62" s="101"/>
      <c r="G62" s="101"/>
      <c r="H62" s="101"/>
      <c r="I62" s="101"/>
      <c r="J62" s="101"/>
      <c r="K62" s="101"/>
      <c r="L62" s="101"/>
      <c r="M62" s="101">
        <v>200</v>
      </c>
      <c r="N62" s="101">
        <v>200</v>
      </c>
      <c r="O62" s="101">
        <v>200</v>
      </c>
      <c r="P62" s="101">
        <v>200</v>
      </c>
      <c r="Q62" s="100">
        <f t="shared" si="55"/>
        <v>800</v>
      </c>
      <c r="R62" s="101">
        <v>500</v>
      </c>
      <c r="S62" s="101">
        <v>500</v>
      </c>
      <c r="T62" s="101">
        <v>500</v>
      </c>
      <c r="U62" s="101">
        <v>500</v>
      </c>
      <c r="V62" s="101">
        <v>500</v>
      </c>
      <c r="W62" s="101">
        <v>500</v>
      </c>
      <c r="X62" s="101">
        <v>500</v>
      </c>
      <c r="Y62" s="101">
        <v>500</v>
      </c>
      <c r="Z62" s="101">
        <v>500</v>
      </c>
      <c r="AA62" s="101">
        <v>500</v>
      </c>
      <c r="AB62" s="101">
        <v>500</v>
      </c>
      <c r="AC62" s="101">
        <v>500</v>
      </c>
      <c r="AD62" s="102">
        <f t="shared" si="56"/>
        <v>6000</v>
      </c>
      <c r="AF62" s="11"/>
    </row>
    <row r="63" spans="1:32" ht="13.5" customHeight="1">
      <c r="A63" s="115" t="s">
        <v>83</v>
      </c>
      <c r="B63" s="97">
        <v>50</v>
      </c>
      <c r="C63" s="97">
        <f t="shared" si="54"/>
        <v>50</v>
      </c>
      <c r="D63" s="98">
        <v>1</v>
      </c>
      <c r="E63" s="101"/>
      <c r="F63" s="101"/>
      <c r="G63" s="101"/>
      <c r="H63" s="101"/>
      <c r="I63" s="101"/>
      <c r="J63" s="101"/>
      <c r="K63" s="101"/>
      <c r="L63" s="101"/>
      <c r="M63" s="101">
        <v>100</v>
      </c>
      <c r="N63" s="101">
        <v>100</v>
      </c>
      <c r="O63" s="101">
        <v>100</v>
      </c>
      <c r="P63" s="101">
        <v>100</v>
      </c>
      <c r="Q63" s="100">
        <f t="shared" si="55"/>
        <v>400</v>
      </c>
      <c r="R63" s="101">
        <v>100</v>
      </c>
      <c r="S63" s="101">
        <v>100</v>
      </c>
      <c r="T63" s="101">
        <v>100</v>
      </c>
      <c r="U63" s="101">
        <v>100</v>
      </c>
      <c r="V63" s="101">
        <v>100</v>
      </c>
      <c r="W63" s="101">
        <v>100</v>
      </c>
      <c r="X63" s="101">
        <v>100</v>
      </c>
      <c r="Y63" s="101">
        <v>100</v>
      </c>
      <c r="Z63" s="101">
        <v>100</v>
      </c>
      <c r="AA63" s="101">
        <v>100</v>
      </c>
      <c r="AB63" s="101">
        <v>100</v>
      </c>
      <c r="AC63" s="101">
        <v>100</v>
      </c>
      <c r="AD63" s="102">
        <f t="shared" si="56"/>
        <v>1200</v>
      </c>
      <c r="AF63" s="11"/>
    </row>
    <row r="64" spans="1:32" ht="13.5" customHeight="1">
      <c r="A64" s="115" t="s">
        <v>84</v>
      </c>
      <c r="B64" s="97">
        <v>30</v>
      </c>
      <c r="C64" s="97">
        <f t="shared" si="54"/>
        <v>30</v>
      </c>
      <c r="D64" s="98">
        <v>1</v>
      </c>
      <c r="E64" s="101"/>
      <c r="F64" s="101"/>
      <c r="G64" s="101"/>
      <c r="H64" s="101"/>
      <c r="I64" s="101"/>
      <c r="J64" s="101"/>
      <c r="K64" s="101"/>
      <c r="L64" s="101"/>
      <c r="M64" s="101">
        <f t="shared" ref="M64:P64" si="57">L64</f>
        <v>0</v>
      </c>
      <c r="N64" s="101">
        <f t="shared" si="57"/>
        <v>0</v>
      </c>
      <c r="O64" s="101">
        <f>M64</f>
        <v>0</v>
      </c>
      <c r="P64" s="101">
        <f t="shared" si="57"/>
        <v>0</v>
      </c>
      <c r="Q64" s="100">
        <f t="shared" si="55"/>
        <v>0</v>
      </c>
      <c r="R64" s="101">
        <v>100</v>
      </c>
      <c r="S64" s="101">
        <v>100</v>
      </c>
      <c r="T64" s="101">
        <v>100</v>
      </c>
      <c r="U64" s="101">
        <v>100</v>
      </c>
      <c r="V64" s="101">
        <v>100</v>
      </c>
      <c r="W64" s="101">
        <v>100</v>
      </c>
      <c r="X64" s="101">
        <v>100</v>
      </c>
      <c r="Y64" s="101">
        <v>100</v>
      </c>
      <c r="Z64" s="101">
        <v>100</v>
      </c>
      <c r="AA64" s="101">
        <v>100</v>
      </c>
      <c r="AB64" s="101">
        <v>100</v>
      </c>
      <c r="AC64" s="101">
        <v>100</v>
      </c>
      <c r="AD64" s="102">
        <f t="shared" si="56"/>
        <v>1200</v>
      </c>
      <c r="AF64" s="11"/>
    </row>
    <row r="65" spans="1:32" ht="9" hidden="1" customHeight="1">
      <c r="A65" s="115" t="s">
        <v>85</v>
      </c>
      <c r="B65" s="97"/>
      <c r="C65" s="97"/>
      <c r="D65" s="60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116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117"/>
      <c r="AF65" s="11"/>
    </row>
    <row r="66" spans="1:32" ht="9" hidden="1" customHeight="1">
      <c r="A66" s="115" t="s">
        <v>86</v>
      </c>
      <c r="B66" s="97"/>
      <c r="C66" s="97"/>
      <c r="D66" s="60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116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117"/>
      <c r="AF66" s="11"/>
    </row>
    <row r="67" spans="1:32" ht="9" hidden="1" customHeight="1">
      <c r="A67" s="58" t="s">
        <v>87</v>
      </c>
      <c r="B67" s="97"/>
      <c r="C67" s="97"/>
      <c r="D67" s="60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116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117"/>
      <c r="AF67" s="11"/>
    </row>
    <row r="68" spans="1:32" ht="9" hidden="1" customHeight="1">
      <c r="A68" s="118" t="s">
        <v>88</v>
      </c>
      <c r="B68" s="97"/>
      <c r="C68" s="97"/>
      <c r="D68" s="60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116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117"/>
      <c r="AF68" s="11"/>
    </row>
    <row r="69" spans="1:32" s="36" customFormat="1" ht="13.5" customHeight="1">
      <c r="A69" s="119" t="s">
        <v>20</v>
      </c>
      <c r="B69" s="120"/>
      <c r="C69" s="120">
        <f>C70</f>
        <v>100</v>
      </c>
      <c r="D69" s="93">
        <f>SUM(D70)</f>
        <v>1</v>
      </c>
      <c r="E69" s="121">
        <f t="shared" ref="E69:AC69" si="58">SUM(E70)</f>
        <v>0</v>
      </c>
      <c r="F69" s="121">
        <f t="shared" si="58"/>
        <v>0</v>
      </c>
      <c r="G69" s="121">
        <f t="shared" si="58"/>
        <v>0</v>
      </c>
      <c r="H69" s="121">
        <f t="shared" si="58"/>
        <v>0</v>
      </c>
      <c r="I69" s="121">
        <f t="shared" si="58"/>
        <v>0</v>
      </c>
      <c r="J69" s="121">
        <f t="shared" si="58"/>
        <v>0</v>
      </c>
      <c r="K69" s="121">
        <f t="shared" si="58"/>
        <v>0</v>
      </c>
      <c r="L69" s="121">
        <f t="shared" si="58"/>
        <v>0</v>
      </c>
      <c r="M69" s="121">
        <f t="shared" si="58"/>
        <v>0</v>
      </c>
      <c r="N69" s="121">
        <f t="shared" si="58"/>
        <v>0</v>
      </c>
      <c r="O69" s="121">
        <f t="shared" si="58"/>
        <v>0</v>
      </c>
      <c r="P69" s="121">
        <f t="shared" si="58"/>
        <v>0</v>
      </c>
      <c r="Q69" s="95">
        <f>SUM(E69:P69)</f>
        <v>0</v>
      </c>
      <c r="R69" s="121">
        <f t="shared" si="58"/>
        <v>0</v>
      </c>
      <c r="S69" s="121">
        <f t="shared" si="58"/>
        <v>0</v>
      </c>
      <c r="T69" s="121">
        <f t="shared" si="58"/>
        <v>0</v>
      </c>
      <c r="U69" s="121">
        <f t="shared" si="58"/>
        <v>0</v>
      </c>
      <c r="V69" s="121">
        <f t="shared" si="58"/>
        <v>0</v>
      </c>
      <c r="W69" s="121">
        <f t="shared" si="58"/>
        <v>0</v>
      </c>
      <c r="X69" s="121">
        <f t="shared" si="58"/>
        <v>0</v>
      </c>
      <c r="Y69" s="121">
        <f t="shared" si="58"/>
        <v>0</v>
      </c>
      <c r="Z69" s="121">
        <f t="shared" si="58"/>
        <v>0</v>
      </c>
      <c r="AA69" s="121">
        <f t="shared" si="58"/>
        <v>0</v>
      </c>
      <c r="AB69" s="121">
        <f t="shared" si="58"/>
        <v>0</v>
      </c>
      <c r="AC69" s="121">
        <f t="shared" si="58"/>
        <v>0</v>
      </c>
      <c r="AD69" s="95">
        <f t="shared" ref="AD69:AD74" si="59">SUM(R69:AC69)</f>
        <v>0</v>
      </c>
      <c r="AE69" s="122"/>
      <c r="AF69" s="69"/>
    </row>
    <row r="70" spans="1:32" ht="13.5" customHeight="1">
      <c r="A70" s="123" t="s">
        <v>89</v>
      </c>
      <c r="B70" s="97">
        <v>100</v>
      </c>
      <c r="C70" s="97">
        <f t="shared" ref="C70" si="60">B70*D70</f>
        <v>100</v>
      </c>
      <c r="D70" s="98">
        <v>1</v>
      </c>
      <c r="E70" s="101">
        <v>0</v>
      </c>
      <c r="F70" s="101">
        <f t="shared" ref="F70:AC70" si="61">E70</f>
        <v>0</v>
      </c>
      <c r="G70" s="101">
        <f t="shared" si="61"/>
        <v>0</v>
      </c>
      <c r="H70" s="101">
        <f t="shared" si="61"/>
        <v>0</v>
      </c>
      <c r="I70" s="101">
        <f t="shared" si="61"/>
        <v>0</v>
      </c>
      <c r="J70" s="101">
        <f t="shared" si="61"/>
        <v>0</v>
      </c>
      <c r="K70" s="101">
        <f t="shared" si="61"/>
        <v>0</v>
      </c>
      <c r="L70" s="101">
        <f t="shared" si="61"/>
        <v>0</v>
      </c>
      <c r="M70" s="101">
        <f t="shared" si="61"/>
        <v>0</v>
      </c>
      <c r="N70" s="101">
        <f t="shared" si="61"/>
        <v>0</v>
      </c>
      <c r="O70" s="101">
        <f>M70</f>
        <v>0</v>
      </c>
      <c r="P70" s="101">
        <f t="shared" si="61"/>
        <v>0</v>
      </c>
      <c r="Q70" s="100">
        <f t="shared" ref="Q70" si="62">SUM(E70:P70)</f>
        <v>0</v>
      </c>
      <c r="R70" s="101">
        <f t="shared" si="61"/>
        <v>0</v>
      </c>
      <c r="S70" s="101">
        <f t="shared" si="61"/>
        <v>0</v>
      </c>
      <c r="T70" s="101">
        <f t="shared" si="61"/>
        <v>0</v>
      </c>
      <c r="U70" s="101">
        <f t="shared" si="61"/>
        <v>0</v>
      </c>
      <c r="V70" s="101">
        <f t="shared" si="61"/>
        <v>0</v>
      </c>
      <c r="W70" s="101">
        <f t="shared" si="61"/>
        <v>0</v>
      </c>
      <c r="X70" s="101">
        <f t="shared" si="61"/>
        <v>0</v>
      </c>
      <c r="Y70" s="101">
        <f t="shared" si="61"/>
        <v>0</v>
      </c>
      <c r="Z70" s="101">
        <f t="shared" si="61"/>
        <v>0</v>
      </c>
      <c r="AA70" s="101">
        <f t="shared" si="61"/>
        <v>0</v>
      </c>
      <c r="AB70" s="101">
        <f t="shared" si="61"/>
        <v>0</v>
      </c>
      <c r="AC70" s="101">
        <f t="shared" si="61"/>
        <v>0</v>
      </c>
      <c r="AD70" s="102">
        <f t="shared" si="59"/>
        <v>0</v>
      </c>
      <c r="AE70" s="124"/>
      <c r="AF70" s="125"/>
    </row>
    <row r="71" spans="1:32" s="36" customFormat="1" ht="13.5" customHeight="1">
      <c r="A71" s="119" t="s">
        <v>90</v>
      </c>
      <c r="B71" s="120"/>
      <c r="C71" s="120">
        <f>C72</f>
        <v>35</v>
      </c>
      <c r="D71" s="93">
        <f>SUM(D72)</f>
        <v>0</v>
      </c>
      <c r="E71" s="121">
        <f>SUM(E72:E74)</f>
        <v>0</v>
      </c>
      <c r="F71" s="121">
        <f t="shared" ref="F71:AC71" si="63">SUM(F72:F74)</f>
        <v>0</v>
      </c>
      <c r="G71" s="121">
        <f t="shared" si="63"/>
        <v>0</v>
      </c>
      <c r="H71" s="121">
        <f t="shared" si="63"/>
        <v>0</v>
      </c>
      <c r="I71" s="121">
        <f t="shared" si="63"/>
        <v>0</v>
      </c>
      <c r="J71" s="121">
        <f t="shared" si="63"/>
        <v>0</v>
      </c>
      <c r="K71" s="121">
        <f t="shared" si="63"/>
        <v>0</v>
      </c>
      <c r="L71" s="121">
        <f t="shared" si="63"/>
        <v>1300</v>
      </c>
      <c r="M71" s="121">
        <f t="shared" si="63"/>
        <v>110000</v>
      </c>
      <c r="N71" s="121">
        <f t="shared" si="63"/>
        <v>50000</v>
      </c>
      <c r="O71" s="121">
        <f t="shared" si="63"/>
        <v>50000</v>
      </c>
      <c r="P71" s="121">
        <f t="shared" si="63"/>
        <v>65000</v>
      </c>
      <c r="Q71" s="95">
        <f>SUM(E71:P71)</f>
        <v>276300</v>
      </c>
      <c r="R71" s="121">
        <f t="shared" si="63"/>
        <v>90000</v>
      </c>
      <c r="S71" s="121">
        <f t="shared" si="63"/>
        <v>50000</v>
      </c>
      <c r="T71" s="121">
        <f t="shared" si="63"/>
        <v>87500</v>
      </c>
      <c r="U71" s="121">
        <f t="shared" si="63"/>
        <v>87500</v>
      </c>
      <c r="V71" s="121">
        <f t="shared" si="63"/>
        <v>105000</v>
      </c>
      <c r="W71" s="121">
        <f t="shared" si="63"/>
        <v>105000</v>
      </c>
      <c r="X71" s="121">
        <f t="shared" si="63"/>
        <v>105000</v>
      </c>
      <c r="Y71" s="121">
        <f t="shared" si="63"/>
        <v>115000</v>
      </c>
      <c r="Z71" s="121">
        <f t="shared" si="63"/>
        <v>115000</v>
      </c>
      <c r="AA71" s="121">
        <f t="shared" si="63"/>
        <v>180000</v>
      </c>
      <c r="AB71" s="121">
        <f t="shared" si="63"/>
        <v>180000</v>
      </c>
      <c r="AC71" s="121">
        <f t="shared" si="63"/>
        <v>180000</v>
      </c>
      <c r="AD71" s="95">
        <f t="shared" si="59"/>
        <v>1400000</v>
      </c>
      <c r="AE71" s="122"/>
      <c r="AF71" s="69"/>
    </row>
    <row r="72" spans="1:32" ht="13.5" customHeight="1">
      <c r="A72" s="47" t="s">
        <v>7</v>
      </c>
      <c r="B72" s="97"/>
      <c r="C72" s="97">
        <v>35</v>
      </c>
      <c r="D72" s="98"/>
      <c r="E72" s="101"/>
      <c r="F72" s="101"/>
      <c r="G72" s="101"/>
      <c r="H72" s="101"/>
      <c r="I72" s="101"/>
      <c r="J72" s="101"/>
      <c r="K72" s="101"/>
      <c r="L72" s="101">
        <f t="shared" ref="L72:P72" si="64">L5*$C$72</f>
        <v>700</v>
      </c>
      <c r="M72" s="101">
        <f t="shared" si="64"/>
        <v>14000</v>
      </c>
      <c r="N72" s="101">
        <f t="shared" si="64"/>
        <v>14000</v>
      </c>
      <c r="O72" s="101">
        <f t="shared" si="64"/>
        <v>35000</v>
      </c>
      <c r="P72" s="101">
        <f t="shared" si="64"/>
        <v>35000</v>
      </c>
      <c r="Q72" s="100">
        <f t="shared" ref="Q72:Q74" si="65">SUM(E72:P72)</f>
        <v>98700</v>
      </c>
      <c r="R72" s="101">
        <f t="shared" ref="R72:AC72" si="66">R5*$C$72</f>
        <v>52500</v>
      </c>
      <c r="S72" s="101">
        <f t="shared" si="66"/>
        <v>35000</v>
      </c>
      <c r="T72" s="101">
        <f t="shared" si="66"/>
        <v>35000</v>
      </c>
      <c r="U72" s="101">
        <f t="shared" si="66"/>
        <v>35000</v>
      </c>
      <c r="V72" s="101">
        <f t="shared" si="66"/>
        <v>35000</v>
      </c>
      <c r="W72" s="101">
        <f t="shared" si="66"/>
        <v>35000</v>
      </c>
      <c r="X72" s="101">
        <f t="shared" si="66"/>
        <v>35000</v>
      </c>
      <c r="Y72" s="101">
        <f t="shared" si="66"/>
        <v>35000</v>
      </c>
      <c r="Z72" s="101">
        <f t="shared" si="66"/>
        <v>35000</v>
      </c>
      <c r="AA72" s="101">
        <f t="shared" si="66"/>
        <v>70000</v>
      </c>
      <c r="AB72" s="101">
        <f t="shared" si="66"/>
        <v>70000</v>
      </c>
      <c r="AC72" s="101">
        <f t="shared" si="66"/>
        <v>70000</v>
      </c>
      <c r="AD72" s="102">
        <f t="shared" si="59"/>
        <v>542500</v>
      </c>
      <c r="AE72" s="124"/>
      <c r="AF72" s="125"/>
    </row>
    <row r="73" spans="1:32" ht="13.5" customHeight="1">
      <c r="A73" s="47" t="s">
        <v>8</v>
      </c>
      <c r="B73" s="126"/>
      <c r="C73" s="126">
        <v>15</v>
      </c>
      <c r="D73" s="127"/>
      <c r="E73" s="101"/>
      <c r="F73" s="101"/>
      <c r="G73" s="101"/>
      <c r="H73" s="101"/>
      <c r="I73" s="101"/>
      <c r="J73" s="101"/>
      <c r="K73" s="101"/>
      <c r="L73" s="101">
        <f t="shared" ref="L73:P73" si="67">L6*$C$73</f>
        <v>600</v>
      </c>
      <c r="M73" s="101">
        <f t="shared" si="67"/>
        <v>6000</v>
      </c>
      <c r="N73" s="101">
        <f t="shared" si="67"/>
        <v>6000</v>
      </c>
      <c r="O73" s="101">
        <f t="shared" si="67"/>
        <v>15000</v>
      </c>
      <c r="P73" s="101">
        <f t="shared" si="67"/>
        <v>30000</v>
      </c>
      <c r="Q73" s="100">
        <f t="shared" si="65"/>
        <v>57600</v>
      </c>
      <c r="R73" s="101">
        <f t="shared" ref="R73:AC73" si="68">R6*$C$73</f>
        <v>37500</v>
      </c>
      <c r="S73" s="101">
        <f t="shared" si="68"/>
        <v>15000</v>
      </c>
      <c r="T73" s="101">
        <f t="shared" si="68"/>
        <v>22500</v>
      </c>
      <c r="U73" s="101">
        <f t="shared" si="68"/>
        <v>22500</v>
      </c>
      <c r="V73" s="101">
        <f t="shared" si="68"/>
        <v>30000</v>
      </c>
      <c r="W73" s="101">
        <f t="shared" si="68"/>
        <v>30000</v>
      </c>
      <c r="X73" s="101">
        <f t="shared" si="68"/>
        <v>30000</v>
      </c>
      <c r="Y73" s="101">
        <f t="shared" si="68"/>
        <v>30000</v>
      </c>
      <c r="Z73" s="101">
        <f t="shared" si="68"/>
        <v>30000</v>
      </c>
      <c r="AA73" s="101">
        <f t="shared" si="68"/>
        <v>60000</v>
      </c>
      <c r="AB73" s="101">
        <f t="shared" si="68"/>
        <v>60000</v>
      </c>
      <c r="AC73" s="101">
        <f t="shared" si="68"/>
        <v>60000</v>
      </c>
      <c r="AD73" s="102">
        <f t="shared" si="59"/>
        <v>427500</v>
      </c>
      <c r="AE73" s="124"/>
      <c r="AF73" s="125"/>
    </row>
    <row r="74" spans="1:32" ht="13.5" customHeight="1">
      <c r="A74" s="47" t="s">
        <v>9</v>
      </c>
      <c r="B74" s="126">
        <v>120000</v>
      </c>
      <c r="C74" s="126">
        <v>10</v>
      </c>
      <c r="D74" s="127"/>
      <c r="E74" s="101"/>
      <c r="F74" s="101"/>
      <c r="G74" s="101"/>
      <c r="H74" s="101"/>
      <c r="I74" s="101"/>
      <c r="J74" s="101"/>
      <c r="K74" s="101"/>
      <c r="L74" s="101">
        <f t="shared" ref="L74" si="69">L7*$C$74</f>
        <v>0</v>
      </c>
      <c r="M74" s="128">
        <f>M7*$C$74+90000</f>
        <v>90000</v>
      </c>
      <c r="N74" s="128">
        <v>30000</v>
      </c>
      <c r="O74" s="101">
        <v>0</v>
      </c>
      <c r="P74" s="101">
        <v>0</v>
      </c>
      <c r="Q74" s="100">
        <f t="shared" si="65"/>
        <v>120000</v>
      </c>
      <c r="R74" s="101">
        <v>0</v>
      </c>
      <c r="S74" s="101">
        <v>0</v>
      </c>
      <c r="T74" s="101">
        <f t="shared" ref="T74:AC74" si="70">T7*$C$74</f>
        <v>30000</v>
      </c>
      <c r="U74" s="101">
        <f t="shared" si="70"/>
        <v>30000</v>
      </c>
      <c r="V74" s="101">
        <f t="shared" si="70"/>
        <v>40000</v>
      </c>
      <c r="W74" s="101">
        <f t="shared" si="70"/>
        <v>40000</v>
      </c>
      <c r="X74" s="101">
        <f t="shared" si="70"/>
        <v>40000</v>
      </c>
      <c r="Y74" s="101">
        <f t="shared" si="70"/>
        <v>50000</v>
      </c>
      <c r="Z74" s="101">
        <f t="shared" si="70"/>
        <v>50000</v>
      </c>
      <c r="AA74" s="101">
        <f t="shared" si="70"/>
        <v>50000</v>
      </c>
      <c r="AB74" s="101">
        <f t="shared" si="70"/>
        <v>50000</v>
      </c>
      <c r="AC74" s="101">
        <f t="shared" si="70"/>
        <v>50000</v>
      </c>
      <c r="AD74" s="102">
        <f t="shared" si="59"/>
        <v>430000</v>
      </c>
      <c r="AE74" s="124"/>
      <c r="AF74" s="125"/>
    </row>
    <row r="75" spans="1:32" s="36" customFormat="1" ht="13.5" customHeight="1">
      <c r="A75" s="129" t="s">
        <v>91</v>
      </c>
      <c r="B75" s="130"/>
      <c r="C75" s="130">
        <f>SUM(C30,C43,C49,C51,C55,C59,C69,C71)</f>
        <v>42981</v>
      </c>
      <c r="D75" s="130"/>
      <c r="E75" s="131">
        <f>SUM(E30,E43,E49,E51,E55,E59,E69,E71)</f>
        <v>0</v>
      </c>
      <c r="F75" s="131">
        <f t="shared" ref="F75:P75" si="71">SUM(F30,F43,F49,F51,F55,F59,F69,F71)</f>
        <v>0</v>
      </c>
      <c r="G75" s="131">
        <f t="shared" si="71"/>
        <v>0</v>
      </c>
      <c r="H75" s="131">
        <f t="shared" si="71"/>
        <v>0</v>
      </c>
      <c r="I75" s="131">
        <f t="shared" si="71"/>
        <v>0</v>
      </c>
      <c r="J75" s="131">
        <f t="shared" si="71"/>
        <v>0</v>
      </c>
      <c r="K75" s="131">
        <f t="shared" si="71"/>
        <v>0</v>
      </c>
      <c r="L75" s="131">
        <f t="shared" si="71"/>
        <v>22900</v>
      </c>
      <c r="M75" s="131">
        <f t="shared" si="71"/>
        <v>134099</v>
      </c>
      <c r="N75" s="131">
        <f t="shared" si="71"/>
        <v>78099</v>
      </c>
      <c r="O75" s="131">
        <f t="shared" si="71"/>
        <v>79099</v>
      </c>
      <c r="P75" s="131">
        <f t="shared" si="71"/>
        <v>98099</v>
      </c>
      <c r="Q75" s="95">
        <f>SUM(E75:P75)</f>
        <v>412296</v>
      </c>
      <c r="R75" s="131">
        <f t="shared" ref="R75:AC75" si="72">SUM(R30,R43,R49,R51,R55,R59,R69,R71)</f>
        <v>145200</v>
      </c>
      <c r="S75" s="131">
        <f t="shared" si="72"/>
        <v>93700</v>
      </c>
      <c r="T75" s="131">
        <f t="shared" si="72"/>
        <v>136200</v>
      </c>
      <c r="U75" s="131">
        <f t="shared" si="72"/>
        <v>131200</v>
      </c>
      <c r="V75" s="131">
        <f t="shared" si="72"/>
        <v>157700</v>
      </c>
      <c r="W75" s="131">
        <f t="shared" si="72"/>
        <v>152700</v>
      </c>
      <c r="X75" s="131">
        <f t="shared" si="72"/>
        <v>153700</v>
      </c>
      <c r="Y75" s="131">
        <f t="shared" si="72"/>
        <v>158700</v>
      </c>
      <c r="Z75" s="131">
        <f t="shared" si="72"/>
        <v>163700</v>
      </c>
      <c r="AA75" s="131">
        <f t="shared" si="72"/>
        <v>223700</v>
      </c>
      <c r="AB75" s="131">
        <f t="shared" si="72"/>
        <v>240200</v>
      </c>
      <c r="AC75" s="131">
        <f t="shared" si="72"/>
        <v>240200</v>
      </c>
      <c r="AD75" s="95">
        <f>SUM(R75:AC75)</f>
        <v>1996900</v>
      </c>
      <c r="AE75" s="122"/>
      <c r="AF75" s="69"/>
    </row>
    <row r="76" spans="1:32" s="36" customFormat="1" ht="13.5" customHeight="1">
      <c r="A76" s="132" t="s">
        <v>92</v>
      </c>
      <c r="B76" s="133">
        <v>0.1</v>
      </c>
      <c r="C76" s="133"/>
      <c r="D76" s="134"/>
      <c r="E76" s="135">
        <f>IF(E25&gt;E75,E25*$B$76,"not much revenue")</f>
        <v>75</v>
      </c>
      <c r="F76" s="135">
        <f t="shared" ref="F76:AC76" si="73">IF(F25&gt;F75,F25*$B$76,"not much revenue")</f>
        <v>150</v>
      </c>
      <c r="G76" s="135">
        <f t="shared" si="73"/>
        <v>150</v>
      </c>
      <c r="H76" s="135">
        <f t="shared" si="73"/>
        <v>300</v>
      </c>
      <c r="I76" s="135">
        <f t="shared" si="73"/>
        <v>230</v>
      </c>
      <c r="J76" s="135">
        <f t="shared" si="73"/>
        <v>380</v>
      </c>
      <c r="K76" s="135">
        <f t="shared" si="73"/>
        <v>555.5</v>
      </c>
      <c r="L76" s="135" t="str">
        <f t="shared" si="73"/>
        <v>not much revenue</v>
      </c>
      <c r="M76" s="135" t="str">
        <f t="shared" si="73"/>
        <v>not much revenue</v>
      </c>
      <c r="N76" s="135">
        <f t="shared" si="73"/>
        <v>11855</v>
      </c>
      <c r="O76" s="135">
        <f t="shared" si="73"/>
        <v>30375</v>
      </c>
      <c r="P76" s="135">
        <f t="shared" si="73"/>
        <v>56037.5</v>
      </c>
      <c r="Q76" s="136">
        <f>SUM(E76:P76)</f>
        <v>100108</v>
      </c>
      <c r="R76" s="135">
        <f t="shared" si="73"/>
        <v>62260</v>
      </c>
      <c r="S76" s="135">
        <f t="shared" si="73"/>
        <v>52760</v>
      </c>
      <c r="T76" s="135">
        <f t="shared" si="73"/>
        <v>57682.5</v>
      </c>
      <c r="U76" s="135">
        <f t="shared" si="73"/>
        <v>57682.5</v>
      </c>
      <c r="V76" s="135">
        <f t="shared" si="73"/>
        <v>69450</v>
      </c>
      <c r="W76" s="135">
        <f t="shared" si="73"/>
        <v>69450</v>
      </c>
      <c r="X76" s="135">
        <f t="shared" si="73"/>
        <v>69450</v>
      </c>
      <c r="Y76" s="135">
        <f t="shared" si="73"/>
        <v>76295</v>
      </c>
      <c r="Z76" s="135">
        <f t="shared" si="73"/>
        <v>76295</v>
      </c>
      <c r="AA76" s="135">
        <f t="shared" si="73"/>
        <v>114675</v>
      </c>
      <c r="AB76" s="135">
        <f t="shared" si="73"/>
        <v>114675</v>
      </c>
      <c r="AC76" s="135">
        <f t="shared" si="73"/>
        <v>114675</v>
      </c>
      <c r="AD76" s="136">
        <f>AD77*$B$76</f>
        <v>735660</v>
      </c>
      <c r="AE76" s="137"/>
      <c r="AF76" s="69"/>
    </row>
    <row r="77" spans="1:32" s="36" customFormat="1" ht="13.5" customHeight="1">
      <c r="A77" s="138" t="s">
        <v>93</v>
      </c>
      <c r="B77" s="139"/>
      <c r="C77" s="139"/>
      <c r="D77" s="140"/>
      <c r="E77" s="141">
        <f>E25-E75</f>
        <v>750</v>
      </c>
      <c r="F77" s="141">
        <f t="shared" ref="F77:P77" si="74">F25-F75</f>
        <v>1500</v>
      </c>
      <c r="G77" s="141">
        <f t="shared" si="74"/>
        <v>1500</v>
      </c>
      <c r="H77" s="141">
        <f t="shared" si="74"/>
        <v>3000</v>
      </c>
      <c r="I77" s="141">
        <f t="shared" si="74"/>
        <v>2300</v>
      </c>
      <c r="J77" s="141">
        <f t="shared" si="74"/>
        <v>3800</v>
      </c>
      <c r="K77" s="141">
        <f t="shared" si="74"/>
        <v>5555</v>
      </c>
      <c r="L77" s="141">
        <f t="shared" si="74"/>
        <v>-14340</v>
      </c>
      <c r="M77" s="141">
        <f t="shared" si="74"/>
        <v>-18499</v>
      </c>
      <c r="N77" s="141">
        <f t="shared" si="74"/>
        <v>40451</v>
      </c>
      <c r="O77" s="141">
        <f t="shared" si="74"/>
        <v>224651</v>
      </c>
      <c r="P77" s="141">
        <f t="shared" si="74"/>
        <v>462276</v>
      </c>
      <c r="Q77" s="142">
        <f>SUM(E77:P77)</f>
        <v>712944</v>
      </c>
      <c r="R77" s="141">
        <f t="shared" ref="R77:AC77" si="75">R25-R75</f>
        <v>477400</v>
      </c>
      <c r="S77" s="141">
        <f t="shared" si="75"/>
        <v>433900</v>
      </c>
      <c r="T77" s="141">
        <f t="shared" si="75"/>
        <v>440625</v>
      </c>
      <c r="U77" s="141">
        <f t="shared" si="75"/>
        <v>445625</v>
      </c>
      <c r="V77" s="141">
        <f t="shared" si="75"/>
        <v>536800</v>
      </c>
      <c r="W77" s="141">
        <f t="shared" si="75"/>
        <v>541800</v>
      </c>
      <c r="X77" s="141">
        <f t="shared" si="75"/>
        <v>540800</v>
      </c>
      <c r="Y77" s="141">
        <f t="shared" si="75"/>
        <v>604250</v>
      </c>
      <c r="Z77" s="141">
        <f t="shared" si="75"/>
        <v>599250</v>
      </c>
      <c r="AA77" s="141">
        <f t="shared" si="75"/>
        <v>923050</v>
      </c>
      <c r="AB77" s="141">
        <f t="shared" si="75"/>
        <v>906550</v>
      </c>
      <c r="AC77" s="141">
        <f t="shared" si="75"/>
        <v>906550</v>
      </c>
      <c r="AD77" s="142">
        <f>SUM(R77:AC77)</f>
        <v>7356600</v>
      </c>
      <c r="AE77" s="143"/>
      <c r="AF77" s="112"/>
    </row>
    <row r="78" spans="1:32" ht="13.5" customHeight="1">
      <c r="A78" s="144" t="s">
        <v>94</v>
      </c>
      <c r="B78" s="145"/>
      <c r="C78" s="145"/>
      <c r="D78" s="145"/>
      <c r="E78" s="146">
        <f>E77/E25</f>
        <v>1</v>
      </c>
      <c r="F78" s="146">
        <f t="shared" ref="F78:AC78" si="76">F77/F25</f>
        <v>1</v>
      </c>
      <c r="G78" s="146">
        <f t="shared" si="76"/>
        <v>1</v>
      </c>
      <c r="H78" s="146">
        <f t="shared" si="76"/>
        <v>1</v>
      </c>
      <c r="I78" s="146">
        <f t="shared" si="76"/>
        <v>1</v>
      </c>
      <c r="J78" s="146">
        <f t="shared" si="76"/>
        <v>1</v>
      </c>
      <c r="K78" s="146">
        <f t="shared" si="76"/>
        <v>1</v>
      </c>
      <c r="L78" s="146">
        <f t="shared" si="76"/>
        <v>-1.6752336448598131</v>
      </c>
      <c r="M78" s="146">
        <f t="shared" si="76"/>
        <v>-0.16002595155709343</v>
      </c>
      <c r="N78" s="146">
        <f t="shared" si="76"/>
        <v>0.34121467735132854</v>
      </c>
      <c r="O78" s="146">
        <f t="shared" si="76"/>
        <v>0.73959176954732508</v>
      </c>
      <c r="P78" s="146">
        <f t="shared" si="76"/>
        <v>0.82494044166852554</v>
      </c>
      <c r="Q78" s="147">
        <f>Q77/Q25</f>
        <v>0.63359283352884721</v>
      </c>
      <c r="R78" s="146">
        <f t="shared" si="76"/>
        <v>0.7667844522968198</v>
      </c>
      <c r="S78" s="146">
        <f t="shared" si="76"/>
        <v>0.82240333586050041</v>
      </c>
      <c r="T78" s="146">
        <f t="shared" si="76"/>
        <v>0.76387985957612792</v>
      </c>
      <c r="U78" s="146">
        <f t="shared" si="76"/>
        <v>0.77254799982663724</v>
      </c>
      <c r="V78" s="146">
        <f t="shared" si="76"/>
        <v>0.77293016558675309</v>
      </c>
      <c r="W78" s="146">
        <f t="shared" si="76"/>
        <v>0.78012958963282941</v>
      </c>
      <c r="X78" s="146">
        <f t="shared" si="76"/>
        <v>0.7786897048236141</v>
      </c>
      <c r="Y78" s="146">
        <f t="shared" si="76"/>
        <v>0.79199161150796249</v>
      </c>
      <c r="Z78" s="146">
        <f t="shared" si="76"/>
        <v>0.78543810210367648</v>
      </c>
      <c r="AA78" s="146">
        <f t="shared" si="76"/>
        <v>0.80492696751689552</v>
      </c>
      <c r="AB78" s="146">
        <f t="shared" si="76"/>
        <v>0.79053847830826252</v>
      </c>
      <c r="AC78" s="146">
        <f t="shared" si="76"/>
        <v>0.79053847830826252</v>
      </c>
      <c r="AD78" s="147">
        <f>AD77/AD25</f>
        <v>0.78650772438124761</v>
      </c>
      <c r="AE78" s="148"/>
      <c r="AF78" s="149"/>
    </row>
    <row r="79" spans="1:32" ht="13.5" customHeight="1">
      <c r="A79" s="150" t="s">
        <v>95</v>
      </c>
      <c r="B79" s="151"/>
      <c r="C79" s="151"/>
      <c r="D79" s="152"/>
      <c r="E79" s="153">
        <f>E77</f>
        <v>750</v>
      </c>
      <c r="F79" s="153">
        <f t="shared" ref="F79:P79" si="77">F77</f>
        <v>1500</v>
      </c>
      <c r="G79" s="153">
        <f t="shared" si="77"/>
        <v>1500</v>
      </c>
      <c r="H79" s="153">
        <f t="shared" si="77"/>
        <v>3000</v>
      </c>
      <c r="I79" s="153">
        <f t="shared" si="77"/>
        <v>2300</v>
      </c>
      <c r="J79" s="153">
        <f t="shared" si="77"/>
        <v>3800</v>
      </c>
      <c r="K79" s="153">
        <f t="shared" si="77"/>
        <v>5555</v>
      </c>
      <c r="L79" s="153">
        <f t="shared" si="77"/>
        <v>-14340</v>
      </c>
      <c r="M79" s="153">
        <f t="shared" si="77"/>
        <v>-18499</v>
      </c>
      <c r="N79" s="153">
        <f t="shared" si="77"/>
        <v>40451</v>
      </c>
      <c r="O79" s="153">
        <f t="shared" si="77"/>
        <v>224651</v>
      </c>
      <c r="P79" s="153">
        <f t="shared" si="77"/>
        <v>462276</v>
      </c>
      <c r="Q79" s="154">
        <f>SUM(E79:P79)</f>
        <v>712944</v>
      </c>
      <c r="R79" s="153">
        <f t="shared" ref="R79:AC79" si="78">R77</f>
        <v>477400</v>
      </c>
      <c r="S79" s="153">
        <f t="shared" si="78"/>
        <v>433900</v>
      </c>
      <c r="T79" s="153">
        <f t="shared" si="78"/>
        <v>440625</v>
      </c>
      <c r="U79" s="153">
        <f t="shared" si="78"/>
        <v>445625</v>
      </c>
      <c r="V79" s="153">
        <f t="shared" si="78"/>
        <v>536800</v>
      </c>
      <c r="W79" s="153">
        <f t="shared" si="78"/>
        <v>541800</v>
      </c>
      <c r="X79" s="153">
        <f t="shared" si="78"/>
        <v>540800</v>
      </c>
      <c r="Y79" s="153">
        <f t="shared" si="78"/>
        <v>604250</v>
      </c>
      <c r="Z79" s="153">
        <f t="shared" si="78"/>
        <v>599250</v>
      </c>
      <c r="AA79" s="153">
        <f t="shared" si="78"/>
        <v>923050</v>
      </c>
      <c r="AB79" s="153">
        <f t="shared" si="78"/>
        <v>906550</v>
      </c>
      <c r="AC79" s="153">
        <f t="shared" si="78"/>
        <v>906550</v>
      </c>
      <c r="AD79" s="154"/>
      <c r="AF79" s="11"/>
    </row>
    <row r="80" spans="1:32" ht="13.5" customHeight="1">
      <c r="A80" s="155"/>
      <c r="B80" s="83"/>
      <c r="C80" s="83"/>
      <c r="D80" s="84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85"/>
      <c r="R80" s="156"/>
      <c r="S80" s="156"/>
      <c r="T80" s="156"/>
      <c r="U80" s="156"/>
      <c r="V80" s="156"/>
      <c r="W80" s="156"/>
      <c r="X80" s="156"/>
      <c r="Y80" s="156"/>
      <c r="Z80" s="156"/>
      <c r="AA80" s="156"/>
      <c r="AB80" s="156"/>
      <c r="AC80" s="156"/>
      <c r="AD80" s="85"/>
      <c r="AF80" s="11"/>
    </row>
    <row r="81" spans="1:32" ht="15.75" customHeight="1">
      <c r="A81" s="157" t="s">
        <v>96</v>
      </c>
      <c r="B81" s="158"/>
      <c r="C81" s="158"/>
      <c r="D81" s="159"/>
      <c r="E81" s="160">
        <f t="shared" ref="E81:AD81" si="79">E77*0.195</f>
        <v>146.25</v>
      </c>
      <c r="F81" s="160">
        <f t="shared" si="79"/>
        <v>292.5</v>
      </c>
      <c r="G81" s="160">
        <f t="shared" si="79"/>
        <v>292.5</v>
      </c>
      <c r="H81" s="160">
        <f t="shared" si="79"/>
        <v>585</v>
      </c>
      <c r="I81" s="160">
        <f t="shared" si="79"/>
        <v>448.5</v>
      </c>
      <c r="J81" s="160">
        <f t="shared" si="79"/>
        <v>741</v>
      </c>
      <c r="K81" s="160">
        <f t="shared" si="79"/>
        <v>1083.2250000000001</v>
      </c>
      <c r="L81" s="160">
        <f t="shared" si="79"/>
        <v>-2796.3</v>
      </c>
      <c r="M81" s="160">
        <f t="shared" si="79"/>
        <v>-3607.3050000000003</v>
      </c>
      <c r="N81" s="160">
        <f t="shared" si="79"/>
        <v>7887.9450000000006</v>
      </c>
      <c r="O81" s="160">
        <f t="shared" si="79"/>
        <v>43806.945</v>
      </c>
      <c r="P81" s="160">
        <f t="shared" si="79"/>
        <v>90143.82</v>
      </c>
      <c r="Q81" s="161">
        <f>SUM(E81:P81)</f>
        <v>139024.08000000002</v>
      </c>
      <c r="R81" s="160">
        <f t="shared" ref="R81:AC81" si="80">R77*0.195</f>
        <v>93093</v>
      </c>
      <c r="S81" s="160">
        <f t="shared" si="80"/>
        <v>84610.5</v>
      </c>
      <c r="T81" s="160">
        <f t="shared" si="80"/>
        <v>85921.875</v>
      </c>
      <c r="U81" s="160">
        <f t="shared" si="80"/>
        <v>86896.875</v>
      </c>
      <c r="V81" s="160">
        <f t="shared" si="80"/>
        <v>104676</v>
      </c>
      <c r="W81" s="160">
        <f t="shared" si="80"/>
        <v>105651</v>
      </c>
      <c r="X81" s="160">
        <f t="shared" si="80"/>
        <v>105456</v>
      </c>
      <c r="Y81" s="160">
        <f t="shared" si="80"/>
        <v>117828.75</v>
      </c>
      <c r="Z81" s="160">
        <f t="shared" si="80"/>
        <v>116853.75</v>
      </c>
      <c r="AA81" s="160">
        <f t="shared" si="80"/>
        <v>179994.75</v>
      </c>
      <c r="AB81" s="160">
        <f t="shared" si="80"/>
        <v>176777.25</v>
      </c>
      <c r="AC81" s="160">
        <f t="shared" si="80"/>
        <v>176777.25</v>
      </c>
      <c r="AD81" s="161">
        <f t="shared" si="79"/>
        <v>1434537</v>
      </c>
      <c r="AE81" s="162"/>
      <c r="AF81" s="163"/>
    </row>
    <row r="82" spans="1:32" ht="15.75" customHeight="1">
      <c r="B82" s="164"/>
      <c r="C82" s="164"/>
      <c r="Q82" s="35"/>
      <c r="AD82" s="35"/>
    </row>
    <row r="83" spans="1:32" ht="16.5" customHeight="1">
      <c r="B83" s="164"/>
      <c r="C83" s="164"/>
      <c r="Q83" s="35"/>
      <c r="AB83" s="165"/>
      <c r="AD83" s="35"/>
    </row>
    <row r="84" spans="1:32" ht="16.5" customHeight="1">
      <c r="B84" s="164"/>
      <c r="C84" s="164"/>
      <c r="Q84" s="35"/>
      <c r="AD84" s="35"/>
    </row>
    <row r="85" spans="1:32" ht="15.75" customHeight="1">
      <c r="B85" s="164"/>
      <c r="C85" s="164"/>
      <c r="G85" s="166"/>
      <c r="Q85" s="35"/>
      <c r="AD85" s="35"/>
    </row>
    <row r="86" spans="1:32" ht="15.75" customHeight="1">
      <c r="B86" s="164"/>
      <c r="C86" s="164"/>
      <c r="Q86" s="35"/>
      <c r="AD86" s="35"/>
    </row>
    <row r="87" spans="1:32" ht="15.75" customHeight="1">
      <c r="B87" s="164"/>
      <c r="C87" s="164"/>
      <c r="Q87" s="35"/>
      <c r="AD87" s="35"/>
    </row>
    <row r="88" spans="1:32" ht="15.75" customHeight="1">
      <c r="B88" s="164"/>
      <c r="C88" s="164"/>
      <c r="Q88" s="35"/>
      <c r="AD88" s="35"/>
    </row>
    <row r="89" spans="1:32" ht="15.75" customHeight="1">
      <c r="B89" s="164"/>
      <c r="C89" s="164"/>
      <c r="Q89" s="35"/>
      <c r="AD89" s="35"/>
    </row>
    <row r="90" spans="1:32" ht="15.75" customHeight="1">
      <c r="B90" s="164"/>
      <c r="C90" s="164"/>
      <c r="Q90" s="35"/>
      <c r="AD90" s="35"/>
    </row>
    <row r="91" spans="1:32" ht="15.75" customHeight="1">
      <c r="B91" s="164"/>
      <c r="C91" s="164"/>
      <c r="Q91" s="35"/>
      <c r="AD91" s="35"/>
    </row>
    <row r="92" spans="1:32" ht="15.75" customHeight="1">
      <c r="B92" s="164"/>
      <c r="C92" s="164"/>
      <c r="L92" s="166"/>
      <c r="O92" s="167"/>
      <c r="Q92" s="35"/>
      <c r="AD92" s="35"/>
    </row>
    <row r="93" spans="1:32" ht="15.75" customHeight="1">
      <c r="B93" s="164"/>
      <c r="C93" s="164"/>
      <c r="Q93" s="35"/>
      <c r="AD93" s="35"/>
    </row>
    <row r="94" spans="1:32" ht="15.75" customHeight="1">
      <c r="B94" s="164"/>
      <c r="C94" s="164"/>
      <c r="Q94" s="35"/>
      <c r="AD94" s="35"/>
    </row>
    <row r="95" spans="1:32" ht="15.75" customHeight="1">
      <c r="B95" s="164"/>
      <c r="C95" s="164"/>
      <c r="Q95" s="35"/>
      <c r="AD95" s="35"/>
    </row>
    <row r="96" spans="1:32" ht="15.75" customHeight="1">
      <c r="B96" s="164"/>
      <c r="C96" s="164"/>
      <c r="Q96" s="35"/>
      <c r="AD96" s="35"/>
    </row>
    <row r="97" spans="2:30" ht="15.75" customHeight="1">
      <c r="B97" s="164"/>
      <c r="C97" s="164"/>
      <c r="Q97" s="35"/>
      <c r="AD97" s="35"/>
    </row>
    <row r="98" spans="2:30" ht="15.75" customHeight="1">
      <c r="B98" s="164"/>
      <c r="C98" s="164"/>
      <c r="Q98" s="35"/>
      <c r="AD98" s="35"/>
    </row>
    <row r="99" spans="2:30" ht="15.75" customHeight="1">
      <c r="B99" s="164"/>
      <c r="C99" s="164"/>
      <c r="Q99" s="35"/>
      <c r="AD99" s="35"/>
    </row>
    <row r="100" spans="2:30" ht="15.75" customHeight="1">
      <c r="B100" s="164"/>
      <c r="C100" s="164"/>
      <c r="Q100" s="35"/>
      <c r="AD100" s="35"/>
    </row>
    <row r="101" spans="2:30" ht="15.75" customHeight="1">
      <c r="B101" s="164"/>
      <c r="C101" s="164"/>
      <c r="Q101" s="35"/>
      <c r="AD101" s="35"/>
    </row>
    <row r="102" spans="2:30" ht="15.75" customHeight="1">
      <c r="B102" s="164"/>
      <c r="C102" s="164"/>
      <c r="Q102" s="35"/>
      <c r="AD102" s="35"/>
    </row>
    <row r="103" spans="2:30" ht="15.75" customHeight="1">
      <c r="B103" s="164"/>
      <c r="C103" s="164"/>
      <c r="Q103" s="35"/>
      <c r="AD103" s="35"/>
    </row>
    <row r="104" spans="2:30" ht="15.75" customHeight="1">
      <c r="B104" s="164"/>
      <c r="C104" s="164"/>
      <c r="Q104" s="35"/>
      <c r="AD104" s="35"/>
    </row>
    <row r="105" spans="2:30" ht="15.75" customHeight="1">
      <c r="B105" s="164"/>
      <c r="C105" s="164"/>
      <c r="Q105" s="35"/>
      <c r="AD105" s="35"/>
    </row>
    <row r="106" spans="2:30" ht="15.75" customHeight="1">
      <c r="B106" s="164"/>
      <c r="C106" s="164"/>
      <c r="Q106" s="35"/>
      <c r="AD106" s="35"/>
    </row>
    <row r="107" spans="2:30" ht="15.75" customHeight="1">
      <c r="B107" s="164"/>
      <c r="C107" s="164"/>
      <c r="Q107" s="35"/>
      <c r="AD107" s="35"/>
    </row>
    <row r="108" spans="2:30" ht="15.75" customHeight="1">
      <c r="B108" s="164"/>
      <c r="C108" s="164"/>
      <c r="Q108" s="35"/>
      <c r="AD108" s="35"/>
    </row>
    <row r="109" spans="2:30" ht="15.75" customHeight="1">
      <c r="B109" s="164"/>
      <c r="C109" s="164"/>
      <c r="Q109" s="35"/>
      <c r="AD109" s="35"/>
    </row>
    <row r="110" spans="2:30" ht="15.75" customHeight="1">
      <c r="B110" s="164"/>
      <c r="C110" s="164"/>
      <c r="Q110" s="35"/>
      <c r="AD110" s="35"/>
    </row>
    <row r="111" spans="2:30" ht="15.75" customHeight="1">
      <c r="B111" s="164"/>
      <c r="C111" s="164"/>
      <c r="Q111" s="35"/>
      <c r="AD111" s="35"/>
    </row>
    <row r="112" spans="2:30" ht="15.75" customHeight="1">
      <c r="B112" s="164"/>
      <c r="C112" s="164"/>
      <c r="Q112" s="35"/>
      <c r="AD112" s="35"/>
    </row>
    <row r="113" spans="2:30" ht="15.75" customHeight="1">
      <c r="B113" s="164"/>
      <c r="C113" s="164"/>
      <c r="Q113" s="35"/>
      <c r="AD113" s="35"/>
    </row>
    <row r="114" spans="2:30" ht="15.75" customHeight="1">
      <c r="B114" s="164"/>
      <c r="C114" s="164"/>
      <c r="Q114" s="35"/>
      <c r="AD114" s="35"/>
    </row>
    <row r="115" spans="2:30" ht="15.75" customHeight="1">
      <c r="B115" s="164"/>
      <c r="C115" s="164"/>
      <c r="Q115" s="35"/>
      <c r="AD115" s="35"/>
    </row>
    <row r="116" spans="2:30" ht="15.75" customHeight="1">
      <c r="B116" s="164"/>
      <c r="C116" s="164"/>
      <c r="Q116" s="35"/>
      <c r="AD116" s="35"/>
    </row>
    <row r="117" spans="2:30" ht="15.75" customHeight="1">
      <c r="B117" s="164"/>
      <c r="C117" s="164"/>
      <c r="Q117" s="35"/>
      <c r="AD117" s="35"/>
    </row>
    <row r="118" spans="2:30" ht="15.75" customHeight="1">
      <c r="B118" s="164"/>
      <c r="C118" s="164"/>
      <c r="Q118" s="35"/>
      <c r="AD118" s="35"/>
    </row>
    <row r="119" spans="2:30" ht="15.75" customHeight="1">
      <c r="B119" s="164"/>
      <c r="C119" s="164"/>
      <c r="Q119" s="35"/>
      <c r="AD119" s="35"/>
    </row>
    <row r="120" spans="2:30" ht="15.75" customHeight="1">
      <c r="B120" s="164"/>
      <c r="C120" s="164"/>
      <c r="Q120" s="35"/>
      <c r="AD120" s="35"/>
    </row>
    <row r="121" spans="2:30" ht="15.75" customHeight="1">
      <c r="B121" s="164"/>
      <c r="C121" s="164"/>
      <c r="Q121" s="35"/>
      <c r="AD121" s="35"/>
    </row>
    <row r="122" spans="2:30" ht="15.75" customHeight="1">
      <c r="B122" s="164"/>
      <c r="C122" s="164"/>
      <c r="Q122" s="35"/>
      <c r="AD122" s="35"/>
    </row>
    <row r="123" spans="2:30" ht="15.75" customHeight="1">
      <c r="B123" s="164"/>
      <c r="C123" s="164"/>
      <c r="Q123" s="35"/>
      <c r="AD123" s="35"/>
    </row>
    <row r="124" spans="2:30" ht="15.75" customHeight="1">
      <c r="B124" s="164"/>
      <c r="C124" s="164"/>
      <c r="Q124" s="35"/>
      <c r="AD124" s="35"/>
    </row>
    <row r="125" spans="2:30" ht="15.75" customHeight="1">
      <c r="B125" s="164"/>
      <c r="C125" s="164"/>
      <c r="Q125" s="35"/>
      <c r="AD125" s="35"/>
    </row>
    <row r="126" spans="2:30" ht="15.75" customHeight="1">
      <c r="B126" s="164"/>
      <c r="C126" s="164"/>
      <c r="Q126" s="35"/>
      <c r="AD126" s="35"/>
    </row>
    <row r="127" spans="2:30" ht="15.75" customHeight="1">
      <c r="B127" s="164"/>
      <c r="C127" s="164"/>
      <c r="Q127" s="35"/>
      <c r="AD127" s="35"/>
    </row>
    <row r="128" spans="2:30" ht="15.75" customHeight="1">
      <c r="B128" s="164"/>
      <c r="C128" s="164"/>
      <c r="Q128" s="35"/>
      <c r="AD128" s="35"/>
    </row>
    <row r="129" spans="2:30" ht="15.75" customHeight="1">
      <c r="B129" s="164"/>
      <c r="C129" s="164"/>
      <c r="Q129" s="35"/>
      <c r="AD129" s="35"/>
    </row>
    <row r="130" spans="2:30" ht="15.75" customHeight="1">
      <c r="B130" s="164"/>
      <c r="C130" s="164"/>
      <c r="Q130" s="35"/>
      <c r="AD130" s="35"/>
    </row>
    <row r="131" spans="2:30" ht="15.75" customHeight="1">
      <c r="B131" s="164"/>
      <c r="C131" s="164"/>
      <c r="Q131" s="35"/>
      <c r="AD131" s="35"/>
    </row>
    <row r="132" spans="2:30" ht="15.75" customHeight="1">
      <c r="B132" s="164"/>
      <c r="C132" s="164"/>
      <c r="Q132" s="35"/>
      <c r="AD132" s="35"/>
    </row>
    <row r="133" spans="2:30" ht="15.75" customHeight="1">
      <c r="B133" s="164"/>
      <c r="C133" s="164"/>
      <c r="Q133" s="35"/>
      <c r="AD133" s="35"/>
    </row>
    <row r="134" spans="2:30" ht="15.75" customHeight="1">
      <c r="B134" s="164"/>
      <c r="C134" s="164"/>
      <c r="Q134" s="35"/>
      <c r="AD134" s="35"/>
    </row>
    <row r="135" spans="2:30" ht="15.75" customHeight="1">
      <c r="B135" s="164"/>
      <c r="C135" s="164"/>
      <c r="Q135" s="35"/>
      <c r="AD135" s="35"/>
    </row>
    <row r="136" spans="2:30" ht="15.75" customHeight="1">
      <c r="B136" s="164"/>
      <c r="C136" s="164"/>
      <c r="Q136" s="35"/>
      <c r="AD136" s="35"/>
    </row>
    <row r="137" spans="2:30" ht="15.75" customHeight="1">
      <c r="B137" s="164"/>
      <c r="C137" s="164"/>
      <c r="Q137" s="35"/>
      <c r="AD137" s="35"/>
    </row>
    <row r="138" spans="2:30" ht="15.75" customHeight="1">
      <c r="B138" s="164"/>
      <c r="C138" s="164"/>
      <c r="Q138" s="35"/>
      <c r="AD138" s="35"/>
    </row>
    <row r="139" spans="2:30" ht="15.75" customHeight="1">
      <c r="B139" s="164"/>
      <c r="C139" s="164"/>
      <c r="Q139" s="35"/>
      <c r="AD139" s="35"/>
    </row>
    <row r="140" spans="2:30" ht="15.75" customHeight="1">
      <c r="B140" s="164"/>
      <c r="C140" s="164"/>
      <c r="Q140" s="35"/>
      <c r="AD140" s="35"/>
    </row>
    <row r="141" spans="2:30" ht="15.75" customHeight="1">
      <c r="B141" s="164"/>
      <c r="C141" s="164"/>
      <c r="Q141" s="35"/>
      <c r="AD141" s="35"/>
    </row>
    <row r="142" spans="2:30" ht="15.75" customHeight="1">
      <c r="B142" s="164"/>
      <c r="C142" s="164"/>
      <c r="Q142" s="35"/>
      <c r="AD142" s="35"/>
    </row>
    <row r="143" spans="2:30" ht="15.75" customHeight="1">
      <c r="B143" s="164"/>
      <c r="C143" s="164"/>
      <c r="Q143" s="35"/>
      <c r="AD143" s="35"/>
    </row>
    <row r="144" spans="2:30" ht="15.75" customHeight="1">
      <c r="B144" s="164"/>
      <c r="C144" s="164"/>
      <c r="Q144" s="35"/>
      <c r="AD144" s="35"/>
    </row>
    <row r="145" spans="2:30" ht="15.75" customHeight="1">
      <c r="B145" s="164"/>
      <c r="C145" s="164"/>
      <c r="Q145" s="35"/>
      <c r="AD145" s="35"/>
    </row>
    <row r="146" spans="2:30" ht="15.75" customHeight="1">
      <c r="B146" s="164"/>
      <c r="C146" s="164"/>
      <c r="Q146" s="35"/>
      <c r="AD146" s="35"/>
    </row>
    <row r="147" spans="2:30" ht="15.75" customHeight="1">
      <c r="B147" s="164"/>
      <c r="C147" s="164"/>
      <c r="Q147" s="35"/>
      <c r="AD147" s="35"/>
    </row>
    <row r="148" spans="2:30" ht="15.75" customHeight="1">
      <c r="B148" s="164"/>
      <c r="C148" s="164"/>
      <c r="Q148" s="35"/>
      <c r="AD148" s="35"/>
    </row>
    <row r="149" spans="2:30" ht="15.75" customHeight="1">
      <c r="B149" s="164"/>
      <c r="C149" s="164"/>
      <c r="Q149" s="35"/>
      <c r="AD149" s="35"/>
    </row>
    <row r="150" spans="2:30" ht="15.75" customHeight="1">
      <c r="B150" s="164"/>
      <c r="C150" s="164"/>
      <c r="Q150" s="35"/>
      <c r="AD150" s="35"/>
    </row>
    <row r="151" spans="2:30" ht="15.75" customHeight="1">
      <c r="B151" s="164"/>
      <c r="C151" s="164"/>
      <c r="Q151" s="35"/>
      <c r="AD151" s="35"/>
    </row>
    <row r="152" spans="2:30" ht="15.75" customHeight="1">
      <c r="B152" s="164"/>
      <c r="C152" s="164"/>
      <c r="Q152" s="35"/>
      <c r="AD152" s="35"/>
    </row>
    <row r="153" spans="2:30" ht="15.75" customHeight="1">
      <c r="B153" s="164"/>
      <c r="C153" s="164"/>
      <c r="Q153" s="35"/>
      <c r="AD153" s="35"/>
    </row>
    <row r="154" spans="2:30" ht="15.75" customHeight="1">
      <c r="B154" s="164"/>
      <c r="C154" s="164"/>
      <c r="Q154" s="35"/>
      <c r="AD154" s="35"/>
    </row>
    <row r="155" spans="2:30" ht="15.75" customHeight="1">
      <c r="B155" s="164"/>
      <c r="C155" s="164"/>
      <c r="Q155" s="35"/>
      <c r="AD155" s="35"/>
    </row>
    <row r="156" spans="2:30" ht="15.75" customHeight="1">
      <c r="B156" s="164"/>
      <c r="C156" s="164"/>
      <c r="Q156" s="35"/>
      <c r="AD156" s="35"/>
    </row>
    <row r="157" spans="2:30" ht="15.75" customHeight="1">
      <c r="B157" s="164"/>
      <c r="C157" s="164"/>
      <c r="Q157" s="35"/>
      <c r="AD157" s="35"/>
    </row>
    <row r="158" spans="2:30" ht="15.75" customHeight="1">
      <c r="B158" s="164"/>
      <c r="C158" s="164"/>
      <c r="Q158" s="35"/>
      <c r="AD158" s="35"/>
    </row>
    <row r="159" spans="2:30" ht="15.75" customHeight="1">
      <c r="B159" s="164"/>
      <c r="C159" s="164"/>
      <c r="Q159" s="35"/>
      <c r="AD159" s="35"/>
    </row>
    <row r="160" spans="2:30" ht="15.75" customHeight="1">
      <c r="B160" s="164"/>
      <c r="C160" s="164"/>
      <c r="Q160" s="35"/>
      <c r="AD160" s="35"/>
    </row>
    <row r="161" spans="2:30" ht="15.75" customHeight="1">
      <c r="B161" s="164"/>
      <c r="C161" s="164"/>
      <c r="Q161" s="35"/>
      <c r="AD161" s="35"/>
    </row>
    <row r="162" spans="2:30" ht="15.75" customHeight="1">
      <c r="B162" s="164"/>
      <c r="C162" s="164"/>
      <c r="Q162" s="35"/>
      <c r="AD162" s="35"/>
    </row>
    <row r="163" spans="2:30" ht="15.75" customHeight="1">
      <c r="B163" s="164"/>
      <c r="C163" s="164"/>
      <c r="Q163" s="35"/>
      <c r="AD163" s="35"/>
    </row>
    <row r="164" spans="2:30" ht="15.75" customHeight="1">
      <c r="B164" s="164"/>
      <c r="C164" s="164"/>
      <c r="Q164" s="35"/>
      <c r="AD164" s="35"/>
    </row>
    <row r="165" spans="2:30" ht="15.75" customHeight="1">
      <c r="B165" s="164"/>
      <c r="C165" s="164"/>
      <c r="Q165" s="35"/>
      <c r="AD165" s="35"/>
    </row>
    <row r="166" spans="2:30" ht="15.75" customHeight="1">
      <c r="B166" s="164"/>
      <c r="C166" s="164"/>
      <c r="Q166" s="35"/>
      <c r="AD166" s="35"/>
    </row>
    <row r="167" spans="2:30" ht="15.75" customHeight="1">
      <c r="B167" s="164"/>
      <c r="C167" s="164"/>
      <c r="Q167" s="35"/>
      <c r="AD167" s="35"/>
    </row>
    <row r="168" spans="2:30" ht="15.75" customHeight="1">
      <c r="B168" s="164"/>
      <c r="C168" s="164"/>
      <c r="Q168" s="35"/>
      <c r="AD168" s="35"/>
    </row>
    <row r="169" spans="2:30" ht="15.75" customHeight="1">
      <c r="B169" s="164"/>
      <c r="C169" s="164"/>
      <c r="Q169" s="35"/>
      <c r="AD169" s="35"/>
    </row>
    <row r="170" spans="2:30" ht="15.75" customHeight="1">
      <c r="B170" s="164"/>
      <c r="C170" s="164"/>
      <c r="Q170" s="35"/>
      <c r="AD170" s="35"/>
    </row>
    <row r="171" spans="2:30" ht="15.75" customHeight="1">
      <c r="B171" s="164"/>
      <c r="C171" s="164"/>
      <c r="Q171" s="35"/>
      <c r="AD171" s="35"/>
    </row>
    <row r="172" spans="2:30" ht="15.75" customHeight="1">
      <c r="B172" s="164"/>
      <c r="C172" s="164"/>
      <c r="Q172" s="35"/>
      <c r="AD172" s="35"/>
    </row>
    <row r="173" spans="2:30" ht="15.75" customHeight="1">
      <c r="B173" s="164"/>
      <c r="C173" s="164"/>
      <c r="Q173" s="35"/>
      <c r="AD173" s="35"/>
    </row>
    <row r="174" spans="2:30" ht="15.75" customHeight="1">
      <c r="B174" s="164"/>
      <c r="C174" s="164"/>
      <c r="Q174" s="35"/>
      <c r="AD174" s="35"/>
    </row>
    <row r="175" spans="2:30" ht="15.75" customHeight="1">
      <c r="B175" s="164"/>
      <c r="C175" s="164"/>
      <c r="Q175" s="35"/>
      <c r="AD175" s="35"/>
    </row>
    <row r="176" spans="2:30" ht="15.75" customHeight="1">
      <c r="B176" s="164"/>
      <c r="C176" s="164"/>
      <c r="Q176" s="35"/>
      <c r="AD176" s="35"/>
    </row>
    <row r="177" spans="2:30" ht="15.75" customHeight="1">
      <c r="B177" s="164"/>
      <c r="C177" s="164"/>
      <c r="Q177" s="35"/>
      <c r="AD177" s="35"/>
    </row>
    <row r="178" spans="2:30" ht="15.75" customHeight="1">
      <c r="B178" s="164"/>
      <c r="C178" s="164"/>
      <c r="Q178" s="35"/>
      <c r="AD178" s="35"/>
    </row>
    <row r="179" spans="2:30" ht="15.75" customHeight="1">
      <c r="B179" s="164"/>
      <c r="C179" s="164"/>
      <c r="Q179" s="35"/>
      <c r="AD179" s="35"/>
    </row>
    <row r="180" spans="2:30" ht="15.75" customHeight="1">
      <c r="B180" s="164"/>
      <c r="C180" s="164"/>
      <c r="Q180" s="35"/>
      <c r="AD180" s="35"/>
    </row>
    <row r="181" spans="2:30" ht="15.75" customHeight="1">
      <c r="B181" s="164"/>
      <c r="C181" s="164"/>
      <c r="Q181" s="35"/>
      <c r="AD181" s="35"/>
    </row>
    <row r="182" spans="2:30" ht="15.75" customHeight="1">
      <c r="B182" s="164"/>
      <c r="C182" s="164"/>
      <c r="Q182" s="35"/>
      <c r="AD182" s="35"/>
    </row>
    <row r="183" spans="2:30" ht="15.75" customHeight="1">
      <c r="B183" s="164"/>
      <c r="C183" s="164"/>
      <c r="Q183" s="35"/>
      <c r="AD183" s="35"/>
    </row>
    <row r="184" spans="2:30" ht="15.75" customHeight="1">
      <c r="B184" s="164"/>
      <c r="C184" s="164"/>
      <c r="Q184" s="35"/>
      <c r="AD184" s="35"/>
    </row>
    <row r="185" spans="2:30" ht="15.75" customHeight="1">
      <c r="B185" s="164"/>
      <c r="C185" s="164"/>
      <c r="Q185" s="35"/>
      <c r="AD185" s="35"/>
    </row>
    <row r="186" spans="2:30" ht="15.75" customHeight="1">
      <c r="B186" s="164"/>
      <c r="C186" s="164"/>
      <c r="Q186" s="35"/>
      <c r="AD186" s="35"/>
    </row>
    <row r="187" spans="2:30" ht="15.75" customHeight="1">
      <c r="B187" s="164"/>
      <c r="C187" s="164"/>
      <c r="Q187" s="35"/>
      <c r="AD187" s="35"/>
    </row>
    <row r="188" spans="2:30" ht="15.75" customHeight="1">
      <c r="B188" s="164"/>
      <c r="C188" s="164"/>
      <c r="Q188" s="35"/>
      <c r="AD188" s="35"/>
    </row>
    <row r="189" spans="2:30" ht="15.75" customHeight="1">
      <c r="B189" s="164"/>
      <c r="C189" s="164"/>
      <c r="Q189" s="35"/>
      <c r="AD189" s="35"/>
    </row>
    <row r="190" spans="2:30" ht="15.75" customHeight="1">
      <c r="B190" s="164"/>
      <c r="C190" s="164"/>
      <c r="Q190" s="35"/>
      <c r="AD190" s="35"/>
    </row>
    <row r="191" spans="2:30" ht="15.75" customHeight="1">
      <c r="B191" s="164"/>
      <c r="C191" s="164"/>
      <c r="Q191" s="35"/>
      <c r="AD191" s="35"/>
    </row>
    <row r="192" spans="2:30" ht="15.75" customHeight="1">
      <c r="B192" s="164"/>
      <c r="C192" s="164"/>
      <c r="Q192" s="35"/>
      <c r="AD192" s="35"/>
    </row>
    <row r="193" spans="2:30" ht="15.75" customHeight="1">
      <c r="B193" s="164"/>
      <c r="C193" s="164"/>
      <c r="Q193" s="35"/>
      <c r="AD193" s="35"/>
    </row>
    <row r="194" spans="2:30" ht="15.75" customHeight="1">
      <c r="B194" s="164"/>
      <c r="C194" s="164"/>
      <c r="Q194" s="35"/>
      <c r="AD194" s="35"/>
    </row>
    <row r="195" spans="2:30" ht="15.75" customHeight="1">
      <c r="B195" s="164"/>
      <c r="C195" s="164"/>
      <c r="Q195" s="35"/>
      <c r="AD195" s="35"/>
    </row>
    <row r="196" spans="2:30" ht="15.75" customHeight="1">
      <c r="B196" s="164"/>
      <c r="C196" s="164"/>
      <c r="Q196" s="35"/>
      <c r="AD196" s="35"/>
    </row>
    <row r="197" spans="2:30" ht="15.75" customHeight="1">
      <c r="B197" s="164"/>
      <c r="C197" s="164"/>
      <c r="Q197" s="35"/>
      <c r="AD197" s="35"/>
    </row>
    <row r="198" spans="2:30" ht="15.75" customHeight="1">
      <c r="B198" s="164"/>
      <c r="C198" s="164"/>
      <c r="Q198" s="35"/>
      <c r="AD198" s="35"/>
    </row>
    <row r="199" spans="2:30" ht="15.75" customHeight="1">
      <c r="B199" s="164"/>
      <c r="C199" s="164"/>
      <c r="Q199" s="35"/>
      <c r="AD199" s="35"/>
    </row>
    <row r="200" spans="2:30" ht="15.75" customHeight="1">
      <c r="B200" s="164"/>
      <c r="C200" s="164"/>
      <c r="Q200" s="35"/>
      <c r="AD200" s="35"/>
    </row>
    <row r="201" spans="2:30" ht="15.75" customHeight="1">
      <c r="B201" s="164"/>
      <c r="C201" s="164"/>
      <c r="Q201" s="35"/>
      <c r="AD201" s="35"/>
    </row>
    <row r="202" spans="2:30" ht="15.75" customHeight="1">
      <c r="B202" s="164"/>
      <c r="C202" s="164"/>
      <c r="Q202" s="35"/>
      <c r="AD202" s="35"/>
    </row>
    <row r="203" spans="2:30" ht="15.75" customHeight="1">
      <c r="B203" s="164"/>
      <c r="C203" s="164"/>
      <c r="Q203" s="35"/>
      <c r="AD203" s="35"/>
    </row>
    <row r="204" spans="2:30" ht="15.75" customHeight="1">
      <c r="B204" s="164"/>
      <c r="C204" s="164"/>
      <c r="Q204" s="35"/>
      <c r="AD204" s="35"/>
    </row>
    <row r="205" spans="2:30" ht="15.75" customHeight="1">
      <c r="B205" s="164"/>
      <c r="C205" s="164"/>
      <c r="Q205" s="35"/>
      <c r="AD205" s="35"/>
    </row>
    <row r="206" spans="2:30" ht="15.75" customHeight="1">
      <c r="B206" s="164"/>
      <c r="C206" s="164"/>
      <c r="Q206" s="35"/>
      <c r="AD206" s="35"/>
    </row>
    <row r="207" spans="2:30" ht="15.75" customHeight="1">
      <c r="B207" s="164"/>
      <c r="C207" s="164"/>
      <c r="Q207" s="35"/>
      <c r="AD207" s="35"/>
    </row>
    <row r="208" spans="2:30" ht="15.75" customHeight="1">
      <c r="B208" s="164"/>
      <c r="C208" s="164"/>
      <c r="Q208" s="35"/>
      <c r="AD208" s="35"/>
    </row>
    <row r="209" spans="2:30" ht="15.75" customHeight="1">
      <c r="B209" s="164"/>
      <c r="C209" s="164"/>
      <c r="Q209" s="35"/>
      <c r="AD209" s="35"/>
    </row>
    <row r="210" spans="2:30" ht="15.75" customHeight="1">
      <c r="B210" s="164"/>
      <c r="C210" s="164"/>
      <c r="Q210" s="35"/>
      <c r="AD210" s="35"/>
    </row>
    <row r="211" spans="2:30" ht="15.75" customHeight="1">
      <c r="B211" s="164"/>
      <c r="C211" s="164"/>
      <c r="Q211" s="35"/>
      <c r="AD211" s="35"/>
    </row>
    <row r="212" spans="2:30" ht="15.75" customHeight="1">
      <c r="B212" s="164"/>
      <c r="C212" s="164"/>
      <c r="Q212" s="35"/>
      <c r="AD212" s="35"/>
    </row>
    <row r="213" spans="2:30" ht="15.75" customHeight="1">
      <c r="B213" s="164"/>
      <c r="C213" s="164"/>
      <c r="Q213" s="35"/>
      <c r="AD213" s="35"/>
    </row>
    <row r="214" spans="2:30" ht="15.75" customHeight="1">
      <c r="B214" s="164"/>
      <c r="C214" s="164"/>
      <c r="Q214" s="35"/>
      <c r="AD214" s="35"/>
    </row>
    <row r="215" spans="2:30" ht="15.75" customHeight="1">
      <c r="B215" s="164"/>
      <c r="C215" s="164"/>
      <c r="Q215" s="35"/>
      <c r="AD215" s="35"/>
    </row>
    <row r="216" spans="2:30" ht="15.75" customHeight="1">
      <c r="B216" s="164"/>
      <c r="C216" s="164"/>
      <c r="Q216" s="35"/>
      <c r="AD216" s="35"/>
    </row>
    <row r="217" spans="2:30" ht="15.75" customHeight="1">
      <c r="B217" s="164"/>
      <c r="C217" s="164"/>
      <c r="Q217" s="35"/>
      <c r="AD217" s="35"/>
    </row>
    <row r="218" spans="2:30" ht="15.75" customHeight="1">
      <c r="B218" s="164"/>
      <c r="C218" s="164"/>
      <c r="Q218" s="35"/>
      <c r="AD218" s="35"/>
    </row>
    <row r="219" spans="2:30" ht="15.75" customHeight="1">
      <c r="B219" s="164"/>
      <c r="C219" s="164"/>
      <c r="Q219" s="35"/>
      <c r="AD219" s="35"/>
    </row>
    <row r="220" spans="2:30" ht="15.75" customHeight="1">
      <c r="B220" s="164"/>
      <c r="C220" s="164"/>
      <c r="Q220" s="35"/>
      <c r="AD220" s="35"/>
    </row>
    <row r="221" spans="2:30" ht="15.75" customHeight="1">
      <c r="B221" s="164"/>
      <c r="C221" s="164"/>
      <c r="Q221" s="35"/>
      <c r="AD221" s="35"/>
    </row>
    <row r="222" spans="2:30" ht="15.75" customHeight="1">
      <c r="B222" s="164"/>
      <c r="C222" s="164"/>
      <c r="Q222" s="35"/>
      <c r="AD222" s="35"/>
    </row>
    <row r="223" spans="2:30" ht="15.75" customHeight="1">
      <c r="B223" s="164"/>
      <c r="C223" s="164"/>
      <c r="Q223" s="35"/>
      <c r="AD223" s="35"/>
    </row>
    <row r="224" spans="2:30" ht="15.75" customHeight="1">
      <c r="B224" s="164"/>
      <c r="C224" s="164"/>
      <c r="Q224" s="35"/>
      <c r="AD224" s="35"/>
    </row>
    <row r="225" spans="2:30" ht="15.75" customHeight="1">
      <c r="B225" s="164"/>
      <c r="C225" s="164"/>
      <c r="Q225" s="35"/>
      <c r="AD225" s="35"/>
    </row>
    <row r="226" spans="2:30" ht="15.75" customHeight="1">
      <c r="B226" s="164"/>
      <c r="C226" s="164"/>
      <c r="Q226" s="35"/>
      <c r="AD226" s="35"/>
    </row>
    <row r="227" spans="2:30" ht="15.75" customHeight="1">
      <c r="B227" s="164"/>
      <c r="C227" s="164"/>
      <c r="Q227" s="35"/>
      <c r="AD227" s="35"/>
    </row>
    <row r="228" spans="2:30" ht="15.75" customHeight="1">
      <c r="B228" s="164"/>
      <c r="C228" s="164"/>
      <c r="Q228" s="35"/>
      <c r="AD228" s="35"/>
    </row>
    <row r="229" spans="2:30" ht="15.75" customHeight="1">
      <c r="B229" s="164"/>
      <c r="C229" s="164"/>
      <c r="Q229" s="35"/>
      <c r="AD229" s="35"/>
    </row>
    <row r="230" spans="2:30" ht="15.75" customHeight="1">
      <c r="B230" s="164"/>
      <c r="C230" s="164"/>
      <c r="Q230" s="35"/>
      <c r="AD230" s="35"/>
    </row>
    <row r="231" spans="2:30" ht="15.75" customHeight="1">
      <c r="B231" s="164"/>
      <c r="C231" s="164"/>
      <c r="Q231" s="35"/>
      <c r="AD231" s="35"/>
    </row>
    <row r="232" spans="2:30" ht="15.75" customHeight="1">
      <c r="B232" s="164"/>
      <c r="C232" s="164"/>
      <c r="Q232" s="35"/>
      <c r="AD232" s="35"/>
    </row>
    <row r="233" spans="2:30" ht="15.75" customHeight="1">
      <c r="B233" s="164"/>
      <c r="C233" s="164"/>
      <c r="Q233" s="35"/>
      <c r="AD233" s="35"/>
    </row>
    <row r="234" spans="2:30" ht="15.75" customHeight="1">
      <c r="B234" s="164"/>
      <c r="C234" s="164"/>
      <c r="Q234" s="35"/>
      <c r="AD234" s="35"/>
    </row>
    <row r="235" spans="2:30" ht="15.75" customHeight="1">
      <c r="B235" s="164"/>
      <c r="C235" s="164"/>
      <c r="Q235" s="35"/>
      <c r="AD235" s="35"/>
    </row>
    <row r="236" spans="2:30" ht="15.75" customHeight="1">
      <c r="B236" s="164"/>
      <c r="C236" s="164"/>
      <c r="Q236" s="35"/>
      <c r="AD236" s="35"/>
    </row>
    <row r="237" spans="2:30" ht="15.75" customHeight="1">
      <c r="B237" s="164"/>
      <c r="C237" s="164"/>
      <c r="Q237" s="35"/>
      <c r="AD237" s="35"/>
    </row>
    <row r="238" spans="2:30" ht="15.75" customHeight="1">
      <c r="B238" s="164"/>
      <c r="C238" s="164"/>
      <c r="Q238" s="35"/>
      <c r="AD238" s="35"/>
    </row>
    <row r="239" spans="2:30" ht="15.75" customHeight="1">
      <c r="B239" s="164"/>
      <c r="C239" s="164"/>
      <c r="Q239" s="35"/>
      <c r="AD239" s="35"/>
    </row>
    <row r="240" spans="2:30" ht="15.75" customHeight="1">
      <c r="B240" s="164"/>
      <c r="C240" s="164"/>
      <c r="Q240" s="35"/>
      <c r="AD240" s="35"/>
    </row>
    <row r="241" spans="2:30" ht="15.75" customHeight="1">
      <c r="B241" s="164"/>
      <c r="C241" s="164"/>
      <c r="Q241" s="35"/>
      <c r="AD241" s="35"/>
    </row>
    <row r="242" spans="2:30" ht="15.75" customHeight="1">
      <c r="B242" s="164"/>
      <c r="C242" s="164"/>
      <c r="Q242" s="35"/>
      <c r="AD242" s="35"/>
    </row>
    <row r="243" spans="2:30" ht="15.75" customHeight="1">
      <c r="B243" s="164"/>
      <c r="C243" s="164"/>
      <c r="Q243" s="35"/>
      <c r="AD243" s="35"/>
    </row>
    <row r="244" spans="2:30" ht="15.75" customHeight="1">
      <c r="B244" s="164"/>
      <c r="C244" s="164"/>
      <c r="Q244" s="35"/>
      <c r="AD244" s="35"/>
    </row>
    <row r="245" spans="2:30" ht="15.75" customHeight="1">
      <c r="B245" s="164"/>
      <c r="C245" s="164"/>
      <c r="Q245" s="35"/>
      <c r="AD245" s="35"/>
    </row>
    <row r="246" spans="2:30" ht="15.75" customHeight="1">
      <c r="B246" s="164"/>
      <c r="C246" s="164"/>
      <c r="Q246" s="35"/>
      <c r="AD246" s="35"/>
    </row>
    <row r="247" spans="2:30" ht="15.75" customHeight="1">
      <c r="B247" s="164"/>
      <c r="C247" s="164"/>
      <c r="Q247" s="35"/>
      <c r="AD247" s="35"/>
    </row>
    <row r="248" spans="2:30" ht="15.75" customHeight="1">
      <c r="B248" s="164"/>
      <c r="C248" s="164"/>
      <c r="Q248" s="35"/>
      <c r="AD248" s="35"/>
    </row>
    <row r="249" spans="2:30" ht="15.75" customHeight="1">
      <c r="B249" s="164"/>
      <c r="C249" s="164"/>
      <c r="Q249" s="35"/>
      <c r="AD249" s="35"/>
    </row>
    <row r="250" spans="2:30" ht="15.75" customHeight="1">
      <c r="B250" s="164"/>
      <c r="C250" s="164"/>
      <c r="Q250" s="35"/>
      <c r="AD250" s="35"/>
    </row>
    <row r="251" spans="2:30" ht="15.75" customHeight="1">
      <c r="B251" s="164"/>
      <c r="C251" s="164"/>
      <c r="Q251" s="35"/>
      <c r="AD251" s="35"/>
    </row>
    <row r="252" spans="2:30" ht="15.75" customHeight="1">
      <c r="B252" s="164"/>
      <c r="C252" s="164"/>
      <c r="Q252" s="35"/>
      <c r="AD252" s="35"/>
    </row>
    <row r="253" spans="2:30" ht="15.75" customHeight="1">
      <c r="B253" s="164"/>
      <c r="C253" s="164"/>
      <c r="Q253" s="35"/>
      <c r="AD253" s="35"/>
    </row>
    <row r="254" spans="2:30" ht="15.75" customHeight="1">
      <c r="B254" s="164"/>
      <c r="C254" s="164"/>
      <c r="Q254" s="35"/>
      <c r="AD254" s="35"/>
    </row>
    <row r="255" spans="2:30" ht="15.75" customHeight="1">
      <c r="B255" s="164"/>
      <c r="C255" s="164"/>
      <c r="Q255" s="35"/>
      <c r="AD255" s="35"/>
    </row>
    <row r="256" spans="2:30" ht="15.75" customHeight="1">
      <c r="B256" s="164"/>
      <c r="C256" s="164"/>
      <c r="Q256" s="35"/>
      <c r="AD256" s="35"/>
    </row>
    <row r="257" spans="2:30" ht="15.75" customHeight="1">
      <c r="B257" s="164"/>
      <c r="C257" s="164"/>
      <c r="Q257" s="35"/>
      <c r="AD257" s="35"/>
    </row>
    <row r="258" spans="2:30" ht="15.75" customHeight="1">
      <c r="B258" s="164"/>
      <c r="C258" s="164"/>
      <c r="Q258" s="35"/>
      <c r="AD258" s="35"/>
    </row>
    <row r="259" spans="2:30" ht="15.75" customHeight="1">
      <c r="B259" s="164"/>
      <c r="C259" s="164"/>
      <c r="Q259" s="35"/>
      <c r="AD259" s="35"/>
    </row>
    <row r="260" spans="2:30" ht="15.75" customHeight="1">
      <c r="B260" s="164"/>
      <c r="C260" s="164"/>
      <c r="Q260" s="35"/>
      <c r="AD260" s="35"/>
    </row>
    <row r="261" spans="2:30" ht="15.75" customHeight="1">
      <c r="B261" s="164"/>
      <c r="C261" s="164"/>
      <c r="Q261" s="35"/>
      <c r="AD261" s="35"/>
    </row>
    <row r="262" spans="2:30" ht="15.75" customHeight="1">
      <c r="B262" s="164"/>
      <c r="C262" s="164"/>
      <c r="Q262" s="35"/>
      <c r="AD262" s="35"/>
    </row>
    <row r="263" spans="2:30" ht="15.75" customHeight="1">
      <c r="B263" s="164"/>
      <c r="C263" s="164"/>
      <c r="Q263" s="35"/>
      <c r="AD263" s="35"/>
    </row>
    <row r="264" spans="2:30" ht="15.75" customHeight="1">
      <c r="B264" s="164"/>
      <c r="C264" s="164"/>
      <c r="Q264" s="35"/>
      <c r="AD264" s="35"/>
    </row>
    <row r="265" spans="2:30" ht="15.75" customHeight="1">
      <c r="B265" s="164"/>
      <c r="C265" s="164"/>
      <c r="Q265" s="35"/>
      <c r="AD265" s="35"/>
    </row>
    <row r="266" spans="2:30" ht="15.75" customHeight="1">
      <c r="B266" s="164"/>
      <c r="C266" s="164"/>
      <c r="Q266" s="35"/>
      <c r="AD266" s="35"/>
    </row>
    <row r="267" spans="2:30" ht="15.75" customHeight="1">
      <c r="B267" s="164"/>
      <c r="C267" s="164"/>
      <c r="Q267" s="35"/>
      <c r="AD267" s="35"/>
    </row>
    <row r="268" spans="2:30" ht="15.75" customHeight="1">
      <c r="B268" s="164"/>
      <c r="C268" s="164"/>
      <c r="Q268" s="35"/>
      <c r="AD268" s="35"/>
    </row>
    <row r="269" spans="2:30" ht="15.75" customHeight="1">
      <c r="B269" s="164"/>
      <c r="C269" s="164"/>
      <c r="Q269" s="35"/>
      <c r="AD269" s="35"/>
    </row>
    <row r="270" spans="2:30" ht="15.75" customHeight="1">
      <c r="B270" s="164"/>
      <c r="C270" s="164"/>
      <c r="Q270" s="35"/>
      <c r="AD270" s="35"/>
    </row>
    <row r="271" spans="2:30" ht="15.75" customHeight="1">
      <c r="B271" s="164"/>
      <c r="C271" s="164"/>
      <c r="Q271" s="35"/>
      <c r="AD271" s="35"/>
    </row>
    <row r="272" spans="2:30" ht="15.75" customHeight="1">
      <c r="B272" s="164"/>
      <c r="C272" s="164"/>
      <c r="Q272" s="35"/>
      <c r="AD272" s="35"/>
    </row>
    <row r="273" spans="2:30" ht="15.75" customHeight="1">
      <c r="B273" s="164"/>
      <c r="C273" s="164"/>
      <c r="Q273" s="35"/>
      <c r="AD273" s="35"/>
    </row>
    <row r="274" spans="2:30" ht="15.75" customHeight="1">
      <c r="B274" s="164"/>
      <c r="C274" s="164"/>
      <c r="Q274" s="35"/>
      <c r="AD274" s="35"/>
    </row>
    <row r="275" spans="2:30" ht="15.75" customHeight="1">
      <c r="B275" s="164"/>
      <c r="C275" s="164"/>
      <c r="Q275" s="35"/>
      <c r="AD275" s="35"/>
    </row>
    <row r="276" spans="2:30" ht="15.75" customHeight="1">
      <c r="B276" s="164"/>
      <c r="C276" s="164"/>
      <c r="Q276" s="35"/>
      <c r="AD276" s="35"/>
    </row>
    <row r="277" spans="2:30" ht="15.75" customHeight="1">
      <c r="B277" s="164"/>
      <c r="C277" s="164"/>
      <c r="Q277" s="35"/>
      <c r="AD277" s="35"/>
    </row>
    <row r="278" spans="2:30" ht="15.75" customHeight="1">
      <c r="B278" s="164"/>
      <c r="C278" s="164"/>
      <c r="Q278" s="35"/>
      <c r="AD278" s="35"/>
    </row>
    <row r="279" spans="2:30" ht="15.75" customHeight="1">
      <c r="B279" s="164"/>
      <c r="C279" s="164"/>
      <c r="Q279" s="35"/>
      <c r="AD279" s="35"/>
    </row>
    <row r="280" spans="2:30" ht="15.75" customHeight="1">
      <c r="B280" s="164"/>
      <c r="C280" s="164"/>
      <c r="Q280" s="35"/>
      <c r="AD280" s="35"/>
    </row>
    <row r="281" spans="2:30" ht="15.75" customHeight="1">
      <c r="B281" s="164"/>
      <c r="C281" s="164"/>
      <c r="Q281" s="35"/>
      <c r="AD281" s="35"/>
    </row>
    <row r="282" spans="2:30" ht="15.75" customHeight="1">
      <c r="B282" s="164"/>
      <c r="C282" s="164"/>
      <c r="Q282" s="35"/>
      <c r="AD282" s="35"/>
    </row>
    <row r="283" spans="2:30" ht="15.75" customHeight="1">
      <c r="B283" s="164"/>
      <c r="C283" s="164"/>
      <c r="Q283" s="35"/>
      <c r="AD283" s="35"/>
    </row>
    <row r="284" spans="2:30" ht="15.75" customHeight="1">
      <c r="B284" s="164"/>
      <c r="C284" s="164"/>
      <c r="Q284" s="35"/>
      <c r="AD284" s="35"/>
    </row>
    <row r="285" spans="2:30" ht="15.75" customHeight="1">
      <c r="B285" s="164"/>
      <c r="C285" s="164"/>
      <c r="Q285" s="35"/>
      <c r="AD285" s="35"/>
    </row>
    <row r="286" spans="2:30" ht="15.75" customHeight="1">
      <c r="B286" s="164"/>
      <c r="C286" s="164"/>
      <c r="Q286" s="35"/>
      <c r="AD286" s="35"/>
    </row>
    <row r="287" spans="2:30" ht="15.75" customHeight="1">
      <c r="B287" s="164"/>
      <c r="C287" s="164"/>
      <c r="Q287" s="35"/>
      <c r="AD287" s="35"/>
    </row>
    <row r="288" spans="2:30" ht="15.75" customHeight="1">
      <c r="B288" s="164"/>
      <c r="C288" s="164"/>
      <c r="Q288" s="35"/>
      <c r="AD288" s="35"/>
    </row>
    <row r="289" spans="2:30" ht="15.75" customHeight="1">
      <c r="B289" s="164"/>
      <c r="C289" s="164"/>
      <c r="Q289" s="35"/>
      <c r="AD289" s="35"/>
    </row>
    <row r="290" spans="2:30" ht="15.75" customHeight="1">
      <c r="B290" s="164"/>
      <c r="C290" s="164"/>
      <c r="Q290" s="35"/>
      <c r="AD290" s="35"/>
    </row>
    <row r="291" spans="2:30" ht="15.75" customHeight="1">
      <c r="B291" s="164"/>
      <c r="C291" s="164"/>
      <c r="Q291" s="35"/>
      <c r="AD291" s="35"/>
    </row>
    <row r="292" spans="2:30" ht="15.75" customHeight="1">
      <c r="B292" s="164"/>
      <c r="C292" s="164"/>
      <c r="Q292" s="35"/>
      <c r="AD292" s="35"/>
    </row>
    <row r="293" spans="2:30" ht="15.75" customHeight="1">
      <c r="B293" s="164"/>
      <c r="C293" s="164"/>
      <c r="Q293" s="35"/>
      <c r="AD293" s="35"/>
    </row>
    <row r="294" spans="2:30" ht="15.75" customHeight="1">
      <c r="B294" s="164"/>
      <c r="C294" s="164"/>
      <c r="Q294" s="35"/>
      <c r="AD294" s="35"/>
    </row>
    <row r="295" spans="2:30" ht="15.75" customHeight="1">
      <c r="B295" s="164"/>
      <c r="C295" s="164"/>
      <c r="Q295" s="35"/>
      <c r="AD295" s="35"/>
    </row>
    <row r="296" spans="2:30" ht="15.75" customHeight="1">
      <c r="B296" s="164"/>
      <c r="C296" s="164"/>
      <c r="Q296" s="35"/>
      <c r="AD296" s="35"/>
    </row>
    <row r="297" spans="2:30" ht="15.75" customHeight="1">
      <c r="B297" s="164"/>
      <c r="C297" s="164"/>
      <c r="Q297" s="35"/>
      <c r="AD297" s="35"/>
    </row>
    <row r="298" spans="2:30" ht="15.75" customHeight="1">
      <c r="B298" s="164"/>
      <c r="C298" s="164"/>
      <c r="Q298" s="35"/>
      <c r="AD298" s="35"/>
    </row>
    <row r="299" spans="2:30" ht="15.75" customHeight="1">
      <c r="B299" s="164"/>
      <c r="C299" s="164"/>
      <c r="Q299" s="35"/>
      <c r="AD299" s="35"/>
    </row>
    <row r="300" spans="2:30" ht="15.75" customHeight="1">
      <c r="B300" s="164"/>
      <c r="C300" s="164"/>
      <c r="Q300" s="35"/>
      <c r="AD300" s="35"/>
    </row>
    <row r="301" spans="2:30" ht="15.75" customHeight="1">
      <c r="B301" s="164"/>
      <c r="C301" s="164"/>
      <c r="Q301" s="35"/>
      <c r="AD301" s="35"/>
    </row>
    <row r="302" spans="2:30" ht="15.75" customHeight="1">
      <c r="B302" s="164"/>
      <c r="C302" s="164"/>
      <c r="Q302" s="35"/>
      <c r="AD302" s="35"/>
    </row>
    <row r="303" spans="2:30" ht="15.75" customHeight="1">
      <c r="B303" s="164"/>
      <c r="C303" s="164"/>
      <c r="Q303" s="35"/>
      <c r="AD303" s="35"/>
    </row>
    <row r="304" spans="2:30" ht="15.75" customHeight="1">
      <c r="B304" s="164"/>
      <c r="C304" s="164"/>
      <c r="Q304" s="35"/>
      <c r="AD304" s="35"/>
    </row>
    <row r="305" spans="2:30" ht="15.75" customHeight="1">
      <c r="B305" s="164"/>
      <c r="C305" s="164"/>
      <c r="Q305" s="35"/>
      <c r="AD305" s="35"/>
    </row>
    <row r="306" spans="2:30" ht="15.75" customHeight="1">
      <c r="B306" s="164"/>
      <c r="C306" s="164"/>
      <c r="Q306" s="35"/>
      <c r="AD306" s="35"/>
    </row>
    <row r="307" spans="2:30" ht="15.75" customHeight="1">
      <c r="B307" s="164"/>
      <c r="C307" s="164"/>
      <c r="Q307" s="35"/>
      <c r="AD307" s="35"/>
    </row>
    <row r="308" spans="2:30" ht="15.75" customHeight="1">
      <c r="B308" s="164"/>
      <c r="C308" s="164"/>
      <c r="Q308" s="35"/>
      <c r="AD308" s="35"/>
    </row>
    <row r="309" spans="2:30" ht="15.75" customHeight="1">
      <c r="B309" s="164"/>
      <c r="C309" s="164"/>
      <c r="Q309" s="35"/>
      <c r="AD309" s="35"/>
    </row>
    <row r="310" spans="2:30" ht="15.75" customHeight="1">
      <c r="B310" s="164"/>
      <c r="C310" s="164"/>
      <c r="Q310" s="35"/>
      <c r="AD310" s="35"/>
    </row>
    <row r="311" spans="2:30" ht="15.75" customHeight="1">
      <c r="B311" s="164"/>
      <c r="C311" s="164"/>
      <c r="Q311" s="35"/>
      <c r="AD311" s="35"/>
    </row>
    <row r="312" spans="2:30" ht="15.75" customHeight="1">
      <c r="B312" s="164"/>
      <c r="C312" s="164"/>
      <c r="Q312" s="35"/>
      <c r="AD312" s="35"/>
    </row>
    <row r="313" spans="2:30" ht="15.75" customHeight="1">
      <c r="B313" s="164"/>
      <c r="C313" s="164"/>
      <c r="Q313" s="35"/>
      <c r="AD313" s="35"/>
    </row>
    <row r="314" spans="2:30" ht="15.75" customHeight="1">
      <c r="B314" s="164"/>
      <c r="C314" s="164"/>
      <c r="Q314" s="35"/>
      <c r="AD314" s="35"/>
    </row>
    <row r="315" spans="2:30" ht="15.75" customHeight="1">
      <c r="B315" s="164"/>
      <c r="C315" s="164"/>
      <c r="Q315" s="35"/>
      <c r="AD315" s="35"/>
    </row>
    <row r="316" spans="2:30" ht="15.75" customHeight="1">
      <c r="B316" s="164"/>
      <c r="C316" s="164"/>
      <c r="Q316" s="35"/>
      <c r="AD316" s="35"/>
    </row>
    <row r="317" spans="2:30" ht="15.75" customHeight="1">
      <c r="B317" s="164"/>
      <c r="C317" s="164"/>
      <c r="Q317" s="35"/>
      <c r="AD317" s="35"/>
    </row>
    <row r="318" spans="2:30" ht="15.75" customHeight="1">
      <c r="B318" s="164"/>
      <c r="C318" s="164"/>
      <c r="Q318" s="35"/>
      <c r="AD318" s="35"/>
    </row>
    <row r="319" spans="2:30" ht="15.75" customHeight="1">
      <c r="B319" s="164"/>
      <c r="C319" s="164"/>
      <c r="Q319" s="35"/>
      <c r="AD319" s="35"/>
    </row>
    <row r="320" spans="2:30" ht="15.75" customHeight="1">
      <c r="B320" s="164"/>
      <c r="C320" s="164"/>
      <c r="Q320" s="35"/>
      <c r="AD320" s="35"/>
    </row>
    <row r="321" spans="2:30" ht="15.75" customHeight="1">
      <c r="B321" s="164"/>
      <c r="C321" s="164"/>
      <c r="Q321" s="35"/>
      <c r="AD321" s="35"/>
    </row>
    <row r="322" spans="2:30" ht="15.75" customHeight="1">
      <c r="B322" s="164"/>
      <c r="C322" s="164"/>
      <c r="Q322" s="35"/>
      <c r="AD322" s="35"/>
    </row>
    <row r="323" spans="2:30" ht="15.75" customHeight="1">
      <c r="B323" s="164"/>
      <c r="C323" s="164"/>
      <c r="Q323" s="35"/>
      <c r="AD323" s="35"/>
    </row>
    <row r="324" spans="2:30" ht="15.75" customHeight="1">
      <c r="B324" s="164"/>
      <c r="C324" s="164"/>
      <c r="Q324" s="35"/>
      <c r="AD324" s="35"/>
    </row>
    <row r="325" spans="2:30" ht="15.75" customHeight="1">
      <c r="B325" s="164"/>
      <c r="C325" s="164"/>
      <c r="Q325" s="35"/>
      <c r="AD325" s="35"/>
    </row>
    <row r="326" spans="2:30" ht="15.75" customHeight="1">
      <c r="B326" s="164"/>
      <c r="C326" s="164"/>
      <c r="Q326" s="35"/>
      <c r="AD326" s="35"/>
    </row>
    <row r="327" spans="2:30" ht="15.75" customHeight="1">
      <c r="B327" s="164"/>
      <c r="C327" s="164"/>
      <c r="Q327" s="35"/>
      <c r="AD327" s="35"/>
    </row>
    <row r="328" spans="2:30" ht="15.75" customHeight="1">
      <c r="B328" s="164"/>
      <c r="C328" s="164"/>
      <c r="Q328" s="35"/>
      <c r="AD328" s="35"/>
    </row>
    <row r="329" spans="2:30" ht="15.75" customHeight="1">
      <c r="B329" s="164"/>
      <c r="C329" s="164"/>
      <c r="Q329" s="35"/>
      <c r="AD329" s="35"/>
    </row>
    <row r="330" spans="2:30" ht="15.75" customHeight="1">
      <c r="B330" s="164"/>
      <c r="C330" s="164"/>
      <c r="Q330" s="35"/>
      <c r="AD330" s="35"/>
    </row>
    <row r="331" spans="2:30" ht="15.75" customHeight="1">
      <c r="B331" s="164"/>
      <c r="C331" s="164"/>
      <c r="Q331" s="35"/>
      <c r="AD331" s="35"/>
    </row>
    <row r="332" spans="2:30" ht="15.75" customHeight="1">
      <c r="B332" s="164"/>
      <c r="C332" s="164"/>
      <c r="Q332" s="35"/>
      <c r="AD332" s="35"/>
    </row>
    <row r="333" spans="2:30" ht="15.75" customHeight="1">
      <c r="B333" s="164"/>
      <c r="C333" s="164"/>
      <c r="Q333" s="35"/>
      <c r="AD333" s="35"/>
    </row>
    <row r="334" spans="2:30" ht="15.75" customHeight="1">
      <c r="B334" s="164"/>
      <c r="C334" s="164"/>
      <c r="Q334" s="35"/>
      <c r="AD334" s="35"/>
    </row>
    <row r="335" spans="2:30" ht="15.75" customHeight="1">
      <c r="B335" s="164"/>
      <c r="C335" s="164"/>
      <c r="Q335" s="35"/>
      <c r="AD335" s="35"/>
    </row>
    <row r="336" spans="2:30" ht="15.75" customHeight="1">
      <c r="B336" s="164"/>
      <c r="C336" s="164"/>
      <c r="Q336" s="35"/>
      <c r="AD336" s="35"/>
    </row>
    <row r="337" spans="2:30" ht="15.75" customHeight="1">
      <c r="B337" s="164"/>
      <c r="C337" s="164"/>
      <c r="Q337" s="35"/>
      <c r="AD337" s="35"/>
    </row>
    <row r="338" spans="2:30" ht="15.75" customHeight="1">
      <c r="B338" s="164"/>
      <c r="C338" s="164"/>
      <c r="Q338" s="35"/>
      <c r="AD338" s="35"/>
    </row>
    <row r="339" spans="2:30" ht="15.75" customHeight="1">
      <c r="B339" s="164"/>
      <c r="C339" s="164"/>
      <c r="Q339" s="35"/>
      <c r="AD339" s="35"/>
    </row>
    <row r="340" spans="2:30" ht="15.75" customHeight="1">
      <c r="B340" s="164"/>
      <c r="C340" s="164"/>
      <c r="Q340" s="35"/>
      <c r="AD340" s="35"/>
    </row>
    <row r="341" spans="2:30" ht="15.75" customHeight="1">
      <c r="B341" s="164"/>
      <c r="C341" s="164"/>
      <c r="Q341" s="35"/>
      <c r="AD341" s="35"/>
    </row>
    <row r="342" spans="2:30" ht="15.75" customHeight="1">
      <c r="B342" s="164"/>
      <c r="C342" s="164"/>
      <c r="Q342" s="35"/>
      <c r="AD342" s="35"/>
    </row>
    <row r="343" spans="2:30" ht="15.75" customHeight="1">
      <c r="B343" s="164"/>
      <c r="C343" s="164"/>
      <c r="Q343" s="35"/>
      <c r="AD343" s="35"/>
    </row>
    <row r="344" spans="2:30" ht="15.75" customHeight="1">
      <c r="B344" s="164"/>
      <c r="C344" s="164"/>
      <c r="Q344" s="35"/>
      <c r="AD344" s="35"/>
    </row>
    <row r="345" spans="2:30" ht="15.75" customHeight="1">
      <c r="B345" s="164"/>
      <c r="C345" s="164"/>
      <c r="Q345" s="35"/>
      <c r="AD345" s="35"/>
    </row>
    <row r="346" spans="2:30" ht="15.75" customHeight="1">
      <c r="B346" s="164"/>
      <c r="C346" s="164"/>
      <c r="Q346" s="35"/>
      <c r="AD346" s="35"/>
    </row>
    <row r="347" spans="2:30" ht="15.75" customHeight="1">
      <c r="B347" s="164"/>
      <c r="C347" s="164"/>
      <c r="Q347" s="35"/>
      <c r="AD347" s="35"/>
    </row>
    <row r="348" spans="2:30" ht="15.75" customHeight="1">
      <c r="B348" s="164"/>
      <c r="C348" s="164"/>
      <c r="Q348" s="35"/>
      <c r="AD348" s="35"/>
    </row>
    <row r="349" spans="2:30" ht="15.75" customHeight="1">
      <c r="B349" s="164"/>
      <c r="C349" s="164"/>
      <c r="Q349" s="35"/>
      <c r="AD349" s="35"/>
    </row>
    <row r="350" spans="2:30" ht="15.75" customHeight="1">
      <c r="B350" s="164"/>
      <c r="C350" s="164"/>
      <c r="Q350" s="35"/>
      <c r="AD350" s="35"/>
    </row>
    <row r="351" spans="2:30" ht="15.75" customHeight="1">
      <c r="B351" s="164"/>
      <c r="C351" s="164"/>
      <c r="Q351" s="35"/>
      <c r="AD351" s="35"/>
    </row>
    <row r="352" spans="2:30" ht="15.75" customHeight="1">
      <c r="B352" s="164"/>
      <c r="C352" s="164"/>
      <c r="Q352" s="35"/>
      <c r="AD352" s="35"/>
    </row>
    <row r="353" spans="2:30" ht="15.75" customHeight="1">
      <c r="B353" s="164"/>
      <c r="C353" s="164"/>
      <c r="Q353" s="35"/>
      <c r="AD353" s="35"/>
    </row>
    <row r="354" spans="2:30" ht="15.75" customHeight="1">
      <c r="B354" s="164"/>
      <c r="C354" s="164"/>
      <c r="Q354" s="35"/>
      <c r="AD354" s="35"/>
    </row>
    <row r="355" spans="2:30" ht="15.75" customHeight="1">
      <c r="B355" s="164"/>
      <c r="C355" s="164"/>
      <c r="Q355" s="35"/>
      <c r="AD355" s="35"/>
    </row>
    <row r="356" spans="2:30" ht="15.75" customHeight="1">
      <c r="B356" s="164"/>
      <c r="C356" s="164"/>
      <c r="Q356" s="35"/>
      <c r="AD356" s="35"/>
    </row>
    <row r="357" spans="2:30" ht="15.75" customHeight="1">
      <c r="B357" s="164"/>
      <c r="C357" s="164"/>
      <c r="Q357" s="35"/>
      <c r="AD357" s="35"/>
    </row>
    <row r="358" spans="2:30" ht="15.75" customHeight="1">
      <c r="B358" s="164"/>
      <c r="C358" s="164"/>
      <c r="Q358" s="35"/>
      <c r="AD358" s="35"/>
    </row>
    <row r="359" spans="2:30" ht="15.75" customHeight="1">
      <c r="B359" s="164"/>
      <c r="C359" s="164"/>
      <c r="Q359" s="35"/>
      <c r="AD359" s="35"/>
    </row>
    <row r="360" spans="2:30" ht="15.75" customHeight="1">
      <c r="B360" s="164"/>
      <c r="C360" s="164"/>
      <c r="Q360" s="35"/>
      <c r="AD360" s="35"/>
    </row>
    <row r="361" spans="2:30" ht="15.75" customHeight="1">
      <c r="B361" s="164"/>
      <c r="C361" s="164"/>
      <c r="Q361" s="35"/>
      <c r="AD361" s="35"/>
    </row>
    <row r="362" spans="2:30" ht="15.75" customHeight="1">
      <c r="B362" s="164"/>
      <c r="C362" s="164"/>
      <c r="Q362" s="35"/>
      <c r="AD362" s="35"/>
    </row>
    <row r="363" spans="2:30" ht="15.75" customHeight="1">
      <c r="B363" s="164"/>
      <c r="C363" s="164"/>
      <c r="Q363" s="35"/>
      <c r="AD363" s="35"/>
    </row>
    <row r="364" spans="2:30" ht="15.75" customHeight="1">
      <c r="B364" s="164"/>
      <c r="C364" s="164"/>
      <c r="Q364" s="35"/>
      <c r="AD364" s="35"/>
    </row>
    <row r="365" spans="2:30" ht="15.75" customHeight="1">
      <c r="B365" s="164"/>
      <c r="C365" s="164"/>
      <c r="Q365" s="35"/>
      <c r="AD365" s="35"/>
    </row>
    <row r="366" spans="2:30" ht="15.75" customHeight="1">
      <c r="B366" s="164"/>
      <c r="C366" s="164"/>
      <c r="Q366" s="35"/>
      <c r="AD366" s="35"/>
    </row>
    <row r="367" spans="2:30" ht="15.75" customHeight="1">
      <c r="B367" s="164"/>
      <c r="C367" s="164"/>
      <c r="Q367" s="35"/>
      <c r="AD367" s="35"/>
    </row>
    <row r="368" spans="2:30" ht="15.75" customHeight="1">
      <c r="B368" s="164"/>
      <c r="C368" s="164"/>
      <c r="Q368" s="35"/>
      <c r="AD368" s="35"/>
    </row>
    <row r="369" spans="2:30" ht="15.75" customHeight="1">
      <c r="B369" s="164"/>
      <c r="C369" s="164"/>
      <c r="Q369" s="35"/>
      <c r="AD369" s="35"/>
    </row>
    <row r="370" spans="2:30" ht="15.75" customHeight="1">
      <c r="B370" s="164"/>
      <c r="C370" s="164"/>
      <c r="Q370" s="35"/>
      <c r="AD370" s="35"/>
    </row>
    <row r="371" spans="2:30" ht="15.75" customHeight="1">
      <c r="B371" s="164"/>
      <c r="C371" s="164"/>
      <c r="Q371" s="35"/>
      <c r="AD371" s="35"/>
    </row>
    <row r="372" spans="2:30" ht="15.75" customHeight="1">
      <c r="B372" s="164"/>
      <c r="C372" s="164"/>
      <c r="Q372" s="35"/>
      <c r="AD372" s="35"/>
    </row>
    <row r="373" spans="2:30" ht="15.75" customHeight="1">
      <c r="B373" s="164"/>
      <c r="C373" s="164"/>
      <c r="Q373" s="35"/>
      <c r="AD373" s="35"/>
    </row>
    <row r="374" spans="2:30" ht="15.75" customHeight="1">
      <c r="B374" s="164"/>
      <c r="C374" s="164"/>
      <c r="Q374" s="35"/>
      <c r="AD374" s="35"/>
    </row>
    <row r="375" spans="2:30" ht="15.75" customHeight="1">
      <c r="B375" s="164"/>
      <c r="C375" s="164"/>
      <c r="Q375" s="35"/>
      <c r="AD375" s="35"/>
    </row>
    <row r="376" spans="2:30" ht="15.75" customHeight="1">
      <c r="B376" s="164"/>
      <c r="C376" s="164"/>
      <c r="Q376" s="35"/>
      <c r="AD376" s="35"/>
    </row>
    <row r="377" spans="2:30" ht="15.75" customHeight="1">
      <c r="B377" s="164"/>
      <c r="C377" s="164"/>
      <c r="Q377" s="35"/>
      <c r="AD377" s="35"/>
    </row>
    <row r="378" spans="2:30" ht="15.75" customHeight="1">
      <c r="B378" s="164"/>
      <c r="C378" s="164"/>
      <c r="Q378" s="35"/>
      <c r="AD378" s="35"/>
    </row>
    <row r="379" spans="2:30" ht="15.75" customHeight="1">
      <c r="B379" s="164"/>
      <c r="C379" s="164"/>
      <c r="Q379" s="35"/>
      <c r="AD379" s="35"/>
    </row>
    <row r="380" spans="2:30" ht="15.75" customHeight="1">
      <c r="B380" s="164"/>
      <c r="C380" s="164"/>
      <c r="Q380" s="35"/>
      <c r="AD380" s="35"/>
    </row>
    <row r="381" spans="2:30" ht="15.75" customHeight="1">
      <c r="B381" s="164"/>
      <c r="C381" s="164"/>
      <c r="Q381" s="35"/>
      <c r="AD381" s="35"/>
    </row>
    <row r="382" spans="2:30" ht="15.75" customHeight="1">
      <c r="B382" s="164"/>
      <c r="C382" s="164"/>
      <c r="Q382" s="35"/>
      <c r="AD382" s="35"/>
    </row>
    <row r="383" spans="2:30" ht="15.75" customHeight="1">
      <c r="B383" s="164"/>
      <c r="C383" s="164"/>
      <c r="Q383" s="35"/>
      <c r="AD383" s="35"/>
    </row>
    <row r="384" spans="2:30" ht="15.75" customHeight="1">
      <c r="B384" s="164"/>
      <c r="C384" s="164"/>
      <c r="Q384" s="35"/>
      <c r="AD384" s="35"/>
    </row>
    <row r="385" spans="2:30" ht="15.75" customHeight="1">
      <c r="B385" s="164"/>
      <c r="C385" s="164"/>
      <c r="Q385" s="35"/>
      <c r="AD385" s="35"/>
    </row>
    <row r="386" spans="2:30" ht="15.75" customHeight="1">
      <c r="B386" s="164"/>
      <c r="C386" s="164"/>
      <c r="Q386" s="35"/>
      <c r="AD386" s="35"/>
    </row>
    <row r="387" spans="2:30" ht="15.75" customHeight="1">
      <c r="B387" s="164"/>
      <c r="C387" s="164"/>
      <c r="Q387" s="35"/>
      <c r="AD387" s="35"/>
    </row>
    <row r="388" spans="2:30" ht="15.75" customHeight="1">
      <c r="B388" s="164"/>
      <c r="C388" s="164"/>
      <c r="Q388" s="35"/>
      <c r="AD388" s="35"/>
    </row>
    <row r="389" spans="2:30" ht="15.75" customHeight="1">
      <c r="B389" s="164"/>
      <c r="C389" s="164"/>
      <c r="Q389" s="35"/>
      <c r="AD389" s="35"/>
    </row>
    <row r="390" spans="2:30" ht="15.75" customHeight="1">
      <c r="B390" s="164"/>
      <c r="C390" s="164"/>
      <c r="Q390" s="35"/>
      <c r="AD390" s="35"/>
    </row>
    <row r="391" spans="2:30" ht="15.75" customHeight="1">
      <c r="B391" s="164"/>
      <c r="C391" s="164"/>
      <c r="Q391" s="35"/>
      <c r="AD391" s="35"/>
    </row>
    <row r="392" spans="2:30" ht="15.75" customHeight="1">
      <c r="B392" s="164"/>
      <c r="C392" s="164"/>
      <c r="Q392" s="35"/>
      <c r="AD392" s="35"/>
    </row>
    <row r="393" spans="2:30" ht="15.75" customHeight="1">
      <c r="B393" s="164"/>
      <c r="C393" s="164"/>
      <c r="Q393" s="35"/>
      <c r="AD393" s="35"/>
    </row>
    <row r="394" spans="2:30" ht="15.75" customHeight="1">
      <c r="B394" s="164"/>
      <c r="C394" s="164"/>
      <c r="Q394" s="35"/>
      <c r="AD394" s="35"/>
    </row>
    <row r="395" spans="2:30" ht="15.75" customHeight="1">
      <c r="B395" s="164"/>
      <c r="C395" s="164"/>
      <c r="Q395" s="35"/>
      <c r="AD395" s="35"/>
    </row>
    <row r="396" spans="2:30" ht="15.75" customHeight="1">
      <c r="B396" s="164"/>
      <c r="C396" s="164"/>
      <c r="Q396" s="35"/>
      <c r="AD396" s="35"/>
    </row>
    <row r="397" spans="2:30" ht="15.75" customHeight="1">
      <c r="B397" s="164"/>
      <c r="C397" s="164"/>
      <c r="Q397" s="35"/>
      <c r="AD397" s="35"/>
    </row>
    <row r="398" spans="2:30" ht="15.75" customHeight="1">
      <c r="B398" s="164"/>
      <c r="C398" s="164"/>
      <c r="Q398" s="35"/>
      <c r="AD398" s="35"/>
    </row>
    <row r="399" spans="2:30" ht="15.75" customHeight="1">
      <c r="B399" s="164"/>
      <c r="C399" s="164"/>
      <c r="Q399" s="35"/>
      <c r="AD399" s="35"/>
    </row>
    <row r="400" spans="2:30" ht="15.75" customHeight="1">
      <c r="B400" s="164"/>
      <c r="C400" s="164"/>
      <c r="Q400" s="35"/>
      <c r="AD400" s="35"/>
    </row>
    <row r="401" spans="2:30" ht="15.75" customHeight="1">
      <c r="B401" s="164"/>
      <c r="C401" s="164"/>
      <c r="Q401" s="35"/>
      <c r="AD401" s="35"/>
    </row>
    <row r="402" spans="2:30" ht="15.75" customHeight="1">
      <c r="B402" s="164"/>
      <c r="C402" s="164"/>
      <c r="Q402" s="35"/>
      <c r="AD402" s="35"/>
    </row>
    <row r="403" spans="2:30" ht="15.75" customHeight="1">
      <c r="B403" s="164"/>
      <c r="C403" s="164"/>
      <c r="Q403" s="35"/>
      <c r="AD403" s="35"/>
    </row>
    <row r="404" spans="2:30" ht="15.75" customHeight="1">
      <c r="B404" s="164"/>
      <c r="C404" s="164"/>
      <c r="Q404" s="35"/>
      <c r="AD404" s="35"/>
    </row>
    <row r="405" spans="2:30" ht="15.75" customHeight="1">
      <c r="B405" s="164"/>
      <c r="C405" s="164"/>
      <c r="Q405" s="35"/>
      <c r="AD405" s="35"/>
    </row>
    <row r="406" spans="2:30" ht="15.75" customHeight="1">
      <c r="B406" s="164"/>
      <c r="C406" s="164"/>
      <c r="Q406" s="35"/>
      <c r="AD406" s="35"/>
    </row>
    <row r="407" spans="2:30" ht="15.75" customHeight="1">
      <c r="B407" s="164"/>
      <c r="C407" s="164"/>
      <c r="Q407" s="35"/>
      <c r="AD407" s="35"/>
    </row>
    <row r="408" spans="2:30" ht="15.75" customHeight="1">
      <c r="B408" s="164"/>
      <c r="C408" s="164"/>
      <c r="Q408" s="35"/>
      <c r="AD408" s="35"/>
    </row>
    <row r="409" spans="2:30" ht="15.75" customHeight="1">
      <c r="B409" s="164"/>
      <c r="C409" s="164"/>
      <c r="Q409" s="35"/>
      <c r="AD409" s="35"/>
    </row>
    <row r="410" spans="2:30" ht="15.75" customHeight="1">
      <c r="B410" s="164"/>
      <c r="C410" s="164"/>
      <c r="Q410" s="35"/>
      <c r="AD410" s="35"/>
    </row>
    <row r="411" spans="2:30" ht="15.75" customHeight="1">
      <c r="B411" s="164"/>
      <c r="C411" s="164"/>
      <c r="Q411" s="35"/>
      <c r="AD411" s="35"/>
    </row>
    <row r="412" spans="2:30" ht="15.75" customHeight="1">
      <c r="B412" s="164"/>
      <c r="C412" s="164"/>
      <c r="Q412" s="35"/>
      <c r="AD412" s="35"/>
    </row>
    <row r="413" spans="2:30" ht="15.75" customHeight="1">
      <c r="B413" s="164"/>
      <c r="C413" s="164"/>
      <c r="Q413" s="35"/>
      <c r="AD413" s="35"/>
    </row>
    <row r="414" spans="2:30" ht="15.75" customHeight="1">
      <c r="B414" s="164"/>
      <c r="C414" s="164"/>
      <c r="Q414" s="35"/>
      <c r="AD414" s="35"/>
    </row>
    <row r="415" spans="2:30" ht="15.75" customHeight="1">
      <c r="B415" s="164"/>
      <c r="C415" s="164"/>
      <c r="Q415" s="35"/>
      <c r="AD415" s="35"/>
    </row>
    <row r="416" spans="2:30" ht="15.75" customHeight="1">
      <c r="B416" s="164"/>
      <c r="C416" s="164"/>
      <c r="Q416" s="35"/>
      <c r="AD416" s="35"/>
    </row>
    <row r="417" spans="2:30" ht="15.75" customHeight="1">
      <c r="B417" s="164"/>
      <c r="C417" s="164"/>
      <c r="Q417" s="35"/>
      <c r="AD417" s="35"/>
    </row>
    <row r="418" spans="2:30" ht="15.75" customHeight="1">
      <c r="B418" s="164"/>
      <c r="C418" s="164"/>
      <c r="Q418" s="35"/>
      <c r="AD418" s="35"/>
    </row>
    <row r="419" spans="2:30" ht="15.75" customHeight="1">
      <c r="B419" s="164"/>
      <c r="C419" s="164"/>
      <c r="Q419" s="35"/>
      <c r="AD419" s="35"/>
    </row>
    <row r="420" spans="2:30" ht="15.75" customHeight="1">
      <c r="B420" s="164"/>
      <c r="C420" s="164"/>
      <c r="Q420" s="35"/>
      <c r="AD420" s="35"/>
    </row>
    <row r="421" spans="2:30" ht="15.75" customHeight="1">
      <c r="B421" s="164"/>
      <c r="C421" s="164"/>
      <c r="Q421" s="35"/>
      <c r="AD421" s="35"/>
    </row>
    <row r="422" spans="2:30" ht="15.75" customHeight="1">
      <c r="B422" s="164"/>
      <c r="C422" s="164"/>
      <c r="Q422" s="35"/>
      <c r="AD422" s="35"/>
    </row>
    <row r="423" spans="2:30" ht="15.75" customHeight="1">
      <c r="B423" s="164"/>
      <c r="C423" s="164"/>
      <c r="Q423" s="35"/>
      <c r="AD423" s="35"/>
    </row>
    <row r="424" spans="2:30" ht="15.75" customHeight="1">
      <c r="B424" s="164"/>
      <c r="C424" s="164"/>
      <c r="Q424" s="35"/>
      <c r="AD424" s="35"/>
    </row>
    <row r="425" spans="2:30" ht="15.75" customHeight="1">
      <c r="B425" s="164"/>
      <c r="C425" s="164"/>
      <c r="Q425" s="35"/>
      <c r="AD425" s="35"/>
    </row>
    <row r="426" spans="2:30" ht="15.75" customHeight="1">
      <c r="B426" s="164"/>
      <c r="C426" s="164"/>
      <c r="Q426" s="35"/>
      <c r="AD426" s="35"/>
    </row>
    <row r="427" spans="2:30" ht="15.75" customHeight="1">
      <c r="B427" s="164"/>
      <c r="C427" s="164"/>
      <c r="Q427" s="35"/>
      <c r="AD427" s="35"/>
    </row>
    <row r="428" spans="2:30" ht="15.75" customHeight="1">
      <c r="B428" s="164"/>
      <c r="C428" s="164"/>
      <c r="Q428" s="35"/>
      <c r="AD428" s="35"/>
    </row>
    <row r="429" spans="2:30" ht="15.75" customHeight="1">
      <c r="B429" s="164"/>
      <c r="C429" s="164"/>
      <c r="Q429" s="35"/>
      <c r="AD429" s="35"/>
    </row>
    <row r="430" spans="2:30" ht="15.75" customHeight="1">
      <c r="B430" s="164"/>
      <c r="C430" s="164"/>
      <c r="Q430" s="35"/>
      <c r="AD430" s="35"/>
    </row>
    <row r="431" spans="2:30" ht="15.75" customHeight="1">
      <c r="B431" s="164"/>
      <c r="C431" s="164"/>
      <c r="Q431" s="35"/>
      <c r="AD431" s="35"/>
    </row>
    <row r="432" spans="2:30" ht="15.75" customHeight="1">
      <c r="B432" s="164"/>
      <c r="C432" s="164"/>
      <c r="Q432" s="35"/>
      <c r="AD432" s="35"/>
    </row>
    <row r="433" spans="2:30" ht="15.75" customHeight="1">
      <c r="B433" s="164"/>
      <c r="C433" s="164"/>
      <c r="Q433" s="35"/>
      <c r="AD433" s="35"/>
    </row>
    <row r="434" spans="2:30" ht="15.75" customHeight="1">
      <c r="B434" s="164"/>
      <c r="C434" s="164"/>
      <c r="Q434" s="35"/>
      <c r="AD434" s="35"/>
    </row>
    <row r="435" spans="2:30" ht="15.75" customHeight="1">
      <c r="B435" s="164"/>
      <c r="C435" s="164"/>
      <c r="Q435" s="35"/>
      <c r="AD435" s="35"/>
    </row>
    <row r="436" spans="2:30" ht="15.75" customHeight="1">
      <c r="B436" s="164"/>
      <c r="C436" s="164"/>
      <c r="Q436" s="35"/>
      <c r="AD436" s="35"/>
    </row>
    <row r="437" spans="2:30" ht="15.75" customHeight="1">
      <c r="B437" s="164"/>
      <c r="C437" s="164"/>
      <c r="Q437" s="35"/>
      <c r="AD437" s="35"/>
    </row>
    <row r="438" spans="2:30" ht="15.75" customHeight="1">
      <c r="B438" s="164"/>
      <c r="C438" s="164"/>
      <c r="Q438" s="35"/>
      <c r="AD438" s="35"/>
    </row>
    <row r="439" spans="2:30" ht="15.75" customHeight="1">
      <c r="B439" s="164"/>
      <c r="C439" s="164"/>
      <c r="Q439" s="35"/>
      <c r="AD439" s="35"/>
    </row>
    <row r="440" spans="2:30" ht="15.75" customHeight="1">
      <c r="B440" s="164"/>
      <c r="C440" s="164"/>
      <c r="Q440" s="35"/>
      <c r="AD440" s="35"/>
    </row>
    <row r="441" spans="2:30" ht="15.75" customHeight="1">
      <c r="B441" s="164"/>
      <c r="C441" s="164"/>
      <c r="Q441" s="35"/>
      <c r="AD441" s="35"/>
    </row>
    <row r="442" spans="2:30" ht="15.75" customHeight="1">
      <c r="B442" s="164"/>
      <c r="C442" s="164"/>
      <c r="Q442" s="35"/>
      <c r="AD442" s="35"/>
    </row>
    <row r="443" spans="2:30" ht="15.75" customHeight="1">
      <c r="B443" s="164"/>
      <c r="C443" s="164"/>
      <c r="Q443" s="35"/>
      <c r="AD443" s="35"/>
    </row>
    <row r="444" spans="2:30" ht="15.75" customHeight="1">
      <c r="B444" s="164"/>
      <c r="C444" s="164"/>
      <c r="Q444" s="35"/>
      <c r="AD444" s="35"/>
    </row>
    <row r="445" spans="2:30" ht="15.75" customHeight="1">
      <c r="B445" s="164"/>
      <c r="C445" s="164"/>
      <c r="Q445" s="35"/>
      <c r="AD445" s="35"/>
    </row>
    <row r="446" spans="2:30" ht="15.75" customHeight="1">
      <c r="B446" s="164"/>
      <c r="C446" s="164"/>
      <c r="Q446" s="35"/>
      <c r="AD446" s="35"/>
    </row>
    <row r="447" spans="2:30" ht="15.75" customHeight="1">
      <c r="B447" s="164"/>
      <c r="C447" s="164"/>
      <c r="Q447" s="35"/>
      <c r="AD447" s="35"/>
    </row>
    <row r="448" spans="2:30" ht="15.75" customHeight="1">
      <c r="B448" s="164"/>
      <c r="C448" s="164"/>
      <c r="Q448" s="35"/>
      <c r="AD448" s="35"/>
    </row>
    <row r="449" spans="2:30" ht="15.75" customHeight="1">
      <c r="B449" s="164"/>
      <c r="C449" s="164"/>
      <c r="Q449" s="35"/>
      <c r="AD449" s="35"/>
    </row>
    <row r="450" spans="2:30" ht="15.75" customHeight="1">
      <c r="B450" s="164"/>
      <c r="C450" s="164"/>
      <c r="Q450" s="35"/>
      <c r="AD450" s="35"/>
    </row>
    <row r="451" spans="2:30" ht="15.75" customHeight="1">
      <c r="B451" s="164"/>
      <c r="C451" s="164"/>
      <c r="Q451" s="35"/>
      <c r="AD451" s="35"/>
    </row>
    <row r="452" spans="2:30" ht="15.75" customHeight="1">
      <c r="B452" s="164"/>
      <c r="C452" s="164"/>
      <c r="Q452" s="35"/>
      <c r="AD452" s="35"/>
    </row>
    <row r="453" spans="2:30" ht="15.75" customHeight="1">
      <c r="B453" s="164"/>
      <c r="C453" s="164"/>
      <c r="Q453" s="35"/>
      <c r="AD453" s="35"/>
    </row>
    <row r="454" spans="2:30" ht="15.75" customHeight="1">
      <c r="B454" s="164"/>
      <c r="C454" s="164"/>
      <c r="Q454" s="35"/>
      <c r="AD454" s="35"/>
    </row>
    <row r="455" spans="2:30" ht="15.75" customHeight="1">
      <c r="B455" s="164"/>
      <c r="C455" s="164"/>
      <c r="Q455" s="35"/>
      <c r="AD455" s="35"/>
    </row>
    <row r="456" spans="2:30" ht="15.75" customHeight="1">
      <c r="B456" s="164"/>
      <c r="C456" s="164"/>
      <c r="Q456" s="35"/>
      <c r="AD456" s="35"/>
    </row>
    <row r="457" spans="2:30" ht="15.75" customHeight="1">
      <c r="B457" s="164"/>
      <c r="C457" s="164"/>
      <c r="Q457" s="35"/>
      <c r="AD457" s="35"/>
    </row>
    <row r="458" spans="2:30" ht="15.75" customHeight="1">
      <c r="B458" s="164"/>
      <c r="C458" s="164"/>
      <c r="Q458" s="35"/>
      <c r="AD458" s="35"/>
    </row>
    <row r="459" spans="2:30" ht="15.75" customHeight="1">
      <c r="B459" s="164"/>
      <c r="C459" s="164"/>
      <c r="Q459" s="35"/>
      <c r="AD459" s="35"/>
    </row>
    <row r="460" spans="2:30" ht="15.75" customHeight="1">
      <c r="B460" s="164"/>
      <c r="C460" s="164"/>
      <c r="Q460" s="35"/>
      <c r="AD460" s="35"/>
    </row>
    <row r="461" spans="2:30" ht="15.75" customHeight="1">
      <c r="B461" s="164"/>
      <c r="C461" s="164"/>
      <c r="Q461" s="35"/>
      <c r="AD461" s="35"/>
    </row>
    <row r="462" spans="2:30" ht="15.75" customHeight="1">
      <c r="B462" s="164"/>
      <c r="C462" s="164"/>
      <c r="Q462" s="35"/>
      <c r="AD462" s="35"/>
    </row>
    <row r="463" spans="2:30" ht="15.75" customHeight="1">
      <c r="B463" s="164"/>
      <c r="C463" s="164"/>
      <c r="Q463" s="35"/>
      <c r="AD463" s="35"/>
    </row>
    <row r="464" spans="2:30" ht="15.75" customHeight="1">
      <c r="B464" s="164"/>
      <c r="C464" s="164"/>
      <c r="Q464" s="35"/>
      <c r="AD464" s="35"/>
    </row>
    <row r="465" spans="2:30" ht="15.75" customHeight="1">
      <c r="B465" s="164"/>
      <c r="C465" s="164"/>
      <c r="Q465" s="35"/>
      <c r="AD465" s="35"/>
    </row>
    <row r="466" spans="2:30" ht="15.75" customHeight="1">
      <c r="B466" s="164"/>
      <c r="C466" s="164"/>
      <c r="Q466" s="35"/>
      <c r="AD466" s="35"/>
    </row>
    <row r="467" spans="2:30" ht="15.75" customHeight="1">
      <c r="B467" s="164"/>
      <c r="C467" s="164"/>
      <c r="Q467" s="35"/>
      <c r="AD467" s="35"/>
    </row>
    <row r="468" spans="2:30" ht="15.75" customHeight="1">
      <c r="B468" s="164"/>
      <c r="C468" s="164"/>
      <c r="Q468" s="35"/>
      <c r="AD468" s="35"/>
    </row>
    <row r="469" spans="2:30" ht="15.75" customHeight="1">
      <c r="B469" s="164"/>
      <c r="C469" s="164"/>
      <c r="Q469" s="35"/>
      <c r="AD469" s="35"/>
    </row>
    <row r="470" spans="2:30" ht="15.75" customHeight="1">
      <c r="B470" s="164"/>
      <c r="C470" s="164"/>
      <c r="Q470" s="35"/>
      <c r="AD470" s="35"/>
    </row>
    <row r="471" spans="2:30" ht="15.75" customHeight="1">
      <c r="B471" s="164"/>
      <c r="C471" s="164"/>
      <c r="Q471" s="35"/>
      <c r="AD471" s="35"/>
    </row>
    <row r="472" spans="2:30" ht="15.75" customHeight="1">
      <c r="B472" s="164"/>
      <c r="C472" s="164"/>
      <c r="Q472" s="35"/>
      <c r="AD472" s="35"/>
    </row>
    <row r="473" spans="2:30" ht="15.75" customHeight="1">
      <c r="B473" s="164"/>
      <c r="C473" s="164"/>
      <c r="Q473" s="35"/>
      <c r="AD473" s="35"/>
    </row>
    <row r="474" spans="2:30" ht="15.75" customHeight="1">
      <c r="B474" s="164"/>
      <c r="C474" s="164"/>
      <c r="Q474" s="35"/>
      <c r="AD474" s="35"/>
    </row>
    <row r="475" spans="2:30" ht="15.75" customHeight="1">
      <c r="B475" s="164"/>
      <c r="C475" s="164"/>
      <c r="Q475" s="35"/>
      <c r="AD475" s="35"/>
    </row>
    <row r="476" spans="2:30" ht="15.75" customHeight="1">
      <c r="B476" s="164"/>
      <c r="C476" s="164"/>
      <c r="Q476" s="35"/>
      <c r="AD476" s="35"/>
    </row>
    <row r="477" spans="2:30" ht="15.75" customHeight="1">
      <c r="B477" s="164"/>
      <c r="C477" s="164"/>
      <c r="Q477" s="35"/>
      <c r="AD477" s="35"/>
    </row>
    <row r="478" spans="2:30" ht="15.75" customHeight="1">
      <c r="B478" s="164"/>
      <c r="C478" s="164"/>
      <c r="Q478" s="35"/>
      <c r="AD478" s="35"/>
    </row>
    <row r="479" spans="2:30" ht="15.75" customHeight="1">
      <c r="B479" s="164"/>
      <c r="C479" s="164"/>
      <c r="Q479" s="35"/>
      <c r="AD479" s="35"/>
    </row>
    <row r="480" spans="2:30" ht="15.75" customHeight="1">
      <c r="B480" s="164"/>
      <c r="C480" s="164"/>
      <c r="Q480" s="35"/>
      <c r="AD480" s="35"/>
    </row>
    <row r="481" spans="2:30" ht="15.75" customHeight="1">
      <c r="B481" s="164"/>
      <c r="C481" s="164"/>
      <c r="Q481" s="35"/>
      <c r="AD481" s="35"/>
    </row>
    <row r="482" spans="2:30" ht="15.75" customHeight="1">
      <c r="B482" s="164"/>
      <c r="C482" s="164"/>
      <c r="Q482" s="35"/>
      <c r="AD482" s="35"/>
    </row>
    <row r="483" spans="2:30" ht="15.75" customHeight="1">
      <c r="B483" s="164"/>
      <c r="C483" s="164"/>
      <c r="Q483" s="35"/>
      <c r="AD483" s="35"/>
    </row>
    <row r="484" spans="2:30" ht="15.75" customHeight="1">
      <c r="B484" s="164"/>
      <c r="C484" s="164"/>
      <c r="Q484" s="35"/>
      <c r="AD484" s="35"/>
    </row>
    <row r="485" spans="2:30" ht="15.75" customHeight="1">
      <c r="B485" s="164"/>
      <c r="C485" s="164"/>
      <c r="Q485" s="35"/>
      <c r="AD485" s="35"/>
    </row>
    <row r="486" spans="2:30" ht="15.75" customHeight="1">
      <c r="B486" s="164"/>
      <c r="C486" s="164"/>
      <c r="Q486" s="35"/>
      <c r="AD486" s="35"/>
    </row>
    <row r="487" spans="2:30" ht="15.75" customHeight="1">
      <c r="B487" s="164"/>
      <c r="C487" s="164"/>
      <c r="Q487" s="35"/>
      <c r="AD487" s="35"/>
    </row>
    <row r="488" spans="2:30" ht="15.75" customHeight="1">
      <c r="B488" s="164"/>
      <c r="C488" s="164"/>
      <c r="Q488" s="35"/>
      <c r="AD488" s="35"/>
    </row>
    <row r="489" spans="2:30" ht="15.75" customHeight="1">
      <c r="B489" s="164"/>
      <c r="C489" s="164"/>
      <c r="Q489" s="35"/>
      <c r="AD489" s="35"/>
    </row>
    <row r="490" spans="2:30" ht="15.75" customHeight="1">
      <c r="B490" s="164"/>
      <c r="C490" s="164"/>
      <c r="Q490" s="35"/>
      <c r="AD490" s="35"/>
    </row>
    <row r="491" spans="2:30" ht="15.75" customHeight="1">
      <c r="B491" s="164"/>
      <c r="C491" s="164"/>
      <c r="Q491" s="35"/>
      <c r="AD491" s="35"/>
    </row>
    <row r="492" spans="2:30" ht="15.75" customHeight="1">
      <c r="B492" s="164"/>
      <c r="C492" s="164"/>
      <c r="Q492" s="35"/>
      <c r="AD492" s="35"/>
    </row>
    <row r="493" spans="2:30" ht="15.75" customHeight="1">
      <c r="B493" s="164"/>
      <c r="C493" s="164"/>
      <c r="Q493" s="35"/>
      <c r="AD493" s="35"/>
    </row>
    <row r="494" spans="2:30" ht="15.75" customHeight="1">
      <c r="B494" s="164"/>
      <c r="C494" s="164"/>
      <c r="Q494" s="35"/>
      <c r="AD494" s="35"/>
    </row>
    <row r="495" spans="2:30" ht="15.75" customHeight="1">
      <c r="B495" s="164"/>
      <c r="C495" s="164"/>
      <c r="Q495" s="35"/>
      <c r="AD495" s="35"/>
    </row>
    <row r="496" spans="2:30" ht="15.75" customHeight="1">
      <c r="B496" s="164"/>
      <c r="C496" s="164"/>
      <c r="Q496" s="35"/>
      <c r="AD496" s="35"/>
    </row>
    <row r="497" spans="2:30" ht="15.75" customHeight="1">
      <c r="B497" s="164"/>
      <c r="C497" s="164"/>
      <c r="Q497" s="35"/>
      <c r="AD497" s="35"/>
    </row>
    <row r="498" spans="2:30" ht="15.75" customHeight="1">
      <c r="B498" s="164"/>
      <c r="C498" s="164"/>
      <c r="Q498" s="35"/>
      <c r="AD498" s="35"/>
    </row>
    <row r="499" spans="2:30" ht="15.75" customHeight="1">
      <c r="B499" s="164"/>
      <c r="C499" s="164"/>
      <c r="Q499" s="35"/>
      <c r="AD499" s="35"/>
    </row>
    <row r="500" spans="2:30" ht="15.75" customHeight="1">
      <c r="B500" s="164"/>
      <c r="C500" s="164"/>
      <c r="Q500" s="35"/>
      <c r="AD500" s="35"/>
    </row>
    <row r="501" spans="2:30" ht="15.75" customHeight="1">
      <c r="B501" s="164"/>
      <c r="C501" s="164"/>
      <c r="Q501" s="35"/>
      <c r="AD501" s="35"/>
    </row>
    <row r="502" spans="2:30" ht="15.75" customHeight="1">
      <c r="B502" s="164"/>
      <c r="C502" s="164"/>
      <c r="Q502" s="35"/>
      <c r="AD502" s="35"/>
    </row>
    <row r="503" spans="2:30" ht="15.75" customHeight="1">
      <c r="B503" s="164"/>
      <c r="C503" s="164"/>
      <c r="Q503" s="35"/>
      <c r="AD503" s="35"/>
    </row>
    <row r="504" spans="2:30" ht="15.75" customHeight="1">
      <c r="B504" s="164"/>
      <c r="C504" s="164"/>
      <c r="Q504" s="35"/>
      <c r="AD504" s="35"/>
    </row>
    <row r="505" spans="2:30" ht="15.75" customHeight="1">
      <c r="B505" s="164"/>
      <c r="C505" s="164"/>
      <c r="Q505" s="35"/>
      <c r="AD505" s="35"/>
    </row>
    <row r="506" spans="2:30" ht="15.75" customHeight="1">
      <c r="B506" s="164"/>
      <c r="C506" s="164"/>
      <c r="Q506" s="35"/>
      <c r="AD506" s="35"/>
    </row>
    <row r="507" spans="2:30" ht="15.75" customHeight="1">
      <c r="B507" s="164"/>
      <c r="C507" s="164"/>
      <c r="Q507" s="35"/>
      <c r="AD507" s="35"/>
    </row>
    <row r="508" spans="2:30" ht="15.75" customHeight="1">
      <c r="B508" s="164"/>
      <c r="C508" s="164"/>
      <c r="Q508" s="35"/>
      <c r="AD508" s="35"/>
    </row>
    <row r="509" spans="2:30" ht="15.75" customHeight="1">
      <c r="B509" s="164"/>
      <c r="C509" s="164"/>
      <c r="Q509" s="35"/>
      <c r="AD509" s="35"/>
    </row>
    <row r="510" spans="2:30" ht="15.75" customHeight="1">
      <c r="B510" s="164"/>
      <c r="C510" s="164"/>
      <c r="Q510" s="35"/>
      <c r="AD510" s="35"/>
    </row>
    <row r="511" spans="2:30" ht="15.75" customHeight="1">
      <c r="B511" s="164"/>
      <c r="C511" s="164"/>
      <c r="Q511" s="35"/>
      <c r="AD511" s="35"/>
    </row>
    <row r="512" spans="2:30" ht="15.75" customHeight="1">
      <c r="B512" s="164"/>
      <c r="C512" s="164"/>
      <c r="Q512" s="35"/>
      <c r="AD512" s="35"/>
    </row>
    <row r="513" spans="2:30" ht="15.75" customHeight="1">
      <c r="B513" s="164"/>
      <c r="C513" s="164"/>
      <c r="Q513" s="35"/>
      <c r="AD513" s="35"/>
    </row>
    <row r="514" spans="2:30" ht="15.75" customHeight="1">
      <c r="B514" s="164"/>
      <c r="C514" s="164"/>
      <c r="Q514" s="35"/>
      <c r="AD514" s="35"/>
    </row>
    <row r="515" spans="2:30" ht="15.75" customHeight="1">
      <c r="B515" s="164"/>
      <c r="C515" s="164"/>
      <c r="Q515" s="35"/>
      <c r="AD515" s="35"/>
    </row>
    <row r="516" spans="2:30" ht="15.75" customHeight="1">
      <c r="B516" s="164"/>
      <c r="C516" s="164"/>
      <c r="Q516" s="35"/>
      <c r="AD516" s="35"/>
    </row>
    <row r="517" spans="2:30" ht="15.75" customHeight="1">
      <c r="B517" s="164"/>
      <c r="C517" s="164"/>
      <c r="Q517" s="35"/>
      <c r="AD517" s="35"/>
    </row>
    <row r="518" spans="2:30" ht="15.75" customHeight="1">
      <c r="B518" s="164"/>
      <c r="C518" s="164"/>
      <c r="Q518" s="35"/>
      <c r="AD518" s="35"/>
    </row>
    <row r="519" spans="2:30" ht="15.75" customHeight="1">
      <c r="B519" s="164"/>
      <c r="C519" s="164"/>
      <c r="Q519" s="35"/>
      <c r="AD519" s="35"/>
    </row>
    <row r="520" spans="2:30" ht="15.75" customHeight="1">
      <c r="B520" s="164"/>
      <c r="C520" s="164"/>
      <c r="Q520" s="35"/>
      <c r="AD520" s="35"/>
    </row>
    <row r="521" spans="2:30" ht="15.75" customHeight="1">
      <c r="B521" s="164"/>
      <c r="C521" s="164"/>
      <c r="Q521" s="35"/>
      <c r="AD521" s="35"/>
    </row>
    <row r="522" spans="2:30" ht="15.75" customHeight="1">
      <c r="B522" s="164"/>
      <c r="C522" s="164"/>
      <c r="Q522" s="35"/>
      <c r="AD522" s="35"/>
    </row>
    <row r="523" spans="2:30" ht="15.75" customHeight="1">
      <c r="B523" s="164"/>
      <c r="C523" s="164"/>
      <c r="Q523" s="35"/>
      <c r="AD523" s="35"/>
    </row>
    <row r="524" spans="2:30" ht="15.75" customHeight="1">
      <c r="B524" s="164"/>
      <c r="C524" s="164"/>
      <c r="Q524" s="35"/>
      <c r="AD524" s="35"/>
    </row>
    <row r="525" spans="2:30" ht="15.75" customHeight="1">
      <c r="B525" s="164"/>
      <c r="C525" s="164"/>
      <c r="Q525" s="35"/>
      <c r="AD525" s="35"/>
    </row>
    <row r="526" spans="2:30" ht="15.75" customHeight="1">
      <c r="B526" s="164"/>
      <c r="C526" s="164"/>
      <c r="Q526" s="35"/>
      <c r="AD526" s="35"/>
    </row>
    <row r="527" spans="2:30" ht="15.75" customHeight="1">
      <c r="B527" s="164"/>
      <c r="C527" s="164"/>
      <c r="Q527" s="35"/>
      <c r="AD527" s="35"/>
    </row>
    <row r="528" spans="2:30" ht="15.75" customHeight="1">
      <c r="B528" s="164"/>
      <c r="C528" s="164"/>
      <c r="Q528" s="35"/>
      <c r="AD528" s="35"/>
    </row>
    <row r="529" spans="2:30" ht="15.75" customHeight="1">
      <c r="B529" s="164"/>
      <c r="C529" s="164"/>
      <c r="Q529" s="35"/>
      <c r="AD529" s="35"/>
    </row>
    <row r="530" spans="2:30" ht="15.75" customHeight="1">
      <c r="B530" s="164"/>
      <c r="C530" s="164"/>
      <c r="Q530" s="35"/>
      <c r="AD530" s="35"/>
    </row>
    <row r="531" spans="2:30" ht="15.75" customHeight="1">
      <c r="B531" s="164"/>
      <c r="C531" s="164"/>
      <c r="Q531" s="35"/>
      <c r="AD531" s="35"/>
    </row>
    <row r="532" spans="2:30" ht="15.75" customHeight="1">
      <c r="B532" s="164"/>
      <c r="C532" s="164"/>
      <c r="Q532" s="35"/>
      <c r="AD532" s="35"/>
    </row>
    <row r="533" spans="2:30" ht="15.75" customHeight="1">
      <c r="B533" s="164"/>
      <c r="C533" s="164"/>
      <c r="Q533" s="35"/>
      <c r="AD533" s="35"/>
    </row>
    <row r="534" spans="2:30" ht="15.75" customHeight="1">
      <c r="B534" s="164"/>
      <c r="C534" s="164"/>
      <c r="Q534" s="35"/>
      <c r="AD534" s="35"/>
    </row>
    <row r="535" spans="2:30" ht="15.75" customHeight="1">
      <c r="B535" s="164"/>
      <c r="C535" s="164"/>
      <c r="Q535" s="35"/>
      <c r="AD535" s="35"/>
    </row>
    <row r="536" spans="2:30" ht="15.75" customHeight="1">
      <c r="B536" s="164"/>
      <c r="C536" s="164"/>
      <c r="Q536" s="35"/>
      <c r="AD536" s="35"/>
    </row>
    <row r="537" spans="2:30" ht="15.75" customHeight="1">
      <c r="B537" s="164"/>
      <c r="C537" s="164"/>
      <c r="Q537" s="35"/>
      <c r="AD537" s="35"/>
    </row>
    <row r="538" spans="2:30" ht="15.75" customHeight="1">
      <c r="B538" s="164"/>
      <c r="C538" s="164"/>
      <c r="Q538" s="35"/>
      <c r="AD538" s="35"/>
    </row>
    <row r="539" spans="2:30" ht="15.75" customHeight="1">
      <c r="B539" s="164"/>
      <c r="C539" s="164"/>
      <c r="Q539" s="35"/>
      <c r="AD539" s="35"/>
    </row>
    <row r="540" spans="2:30" ht="15.75" customHeight="1">
      <c r="B540" s="164"/>
      <c r="C540" s="164"/>
      <c r="Q540" s="35"/>
      <c r="AD540" s="35"/>
    </row>
    <row r="541" spans="2:30" ht="15.75" customHeight="1">
      <c r="B541" s="164"/>
      <c r="C541" s="164"/>
      <c r="Q541" s="35"/>
      <c r="AD541" s="35"/>
    </row>
    <row r="542" spans="2:30" ht="15.75" customHeight="1">
      <c r="B542" s="164"/>
      <c r="C542" s="164"/>
      <c r="Q542" s="35"/>
      <c r="AD542" s="35"/>
    </row>
    <row r="543" spans="2:30" ht="15.75" customHeight="1">
      <c r="B543" s="164"/>
      <c r="C543" s="164"/>
      <c r="Q543" s="35"/>
      <c r="AD543" s="35"/>
    </row>
    <row r="544" spans="2:30" ht="15.75" customHeight="1">
      <c r="B544" s="164"/>
      <c r="C544" s="164"/>
      <c r="Q544" s="35"/>
      <c r="AD544" s="35"/>
    </row>
    <row r="545" spans="2:30" ht="15.75" customHeight="1">
      <c r="B545" s="164"/>
      <c r="C545" s="164"/>
      <c r="Q545" s="35"/>
      <c r="AD545" s="35"/>
    </row>
    <row r="546" spans="2:30" ht="15.75" customHeight="1">
      <c r="B546" s="164"/>
      <c r="C546" s="164"/>
      <c r="Q546" s="35"/>
      <c r="AD546" s="35"/>
    </row>
    <row r="547" spans="2:30" ht="15.75" customHeight="1">
      <c r="B547" s="164"/>
      <c r="C547" s="164"/>
      <c r="Q547" s="35"/>
      <c r="AD547" s="35"/>
    </row>
    <row r="548" spans="2:30" ht="15.75" customHeight="1">
      <c r="B548" s="164"/>
      <c r="C548" s="164"/>
      <c r="Q548" s="35"/>
      <c r="AD548" s="35"/>
    </row>
    <row r="549" spans="2:30" ht="15.75" customHeight="1">
      <c r="B549" s="164"/>
      <c r="C549" s="164"/>
      <c r="Q549" s="35"/>
      <c r="AD549" s="35"/>
    </row>
    <row r="550" spans="2:30" ht="15.75" customHeight="1">
      <c r="B550" s="164"/>
      <c r="C550" s="164"/>
      <c r="Q550" s="35"/>
      <c r="AD550" s="35"/>
    </row>
    <row r="551" spans="2:30" ht="15.75" customHeight="1">
      <c r="B551" s="164"/>
      <c r="C551" s="164"/>
      <c r="Q551" s="35"/>
      <c r="AD551" s="35"/>
    </row>
    <row r="552" spans="2:30" ht="15.75" customHeight="1">
      <c r="B552" s="164"/>
      <c r="C552" s="164"/>
      <c r="Q552" s="35"/>
      <c r="AD552" s="35"/>
    </row>
    <row r="553" spans="2:30" ht="15.75" customHeight="1">
      <c r="B553" s="164"/>
      <c r="C553" s="164"/>
      <c r="Q553" s="35"/>
      <c r="AD553" s="35"/>
    </row>
    <row r="554" spans="2:30" ht="15.75" customHeight="1">
      <c r="B554" s="164"/>
      <c r="C554" s="164"/>
      <c r="Q554" s="35"/>
      <c r="AD554" s="35"/>
    </row>
    <row r="555" spans="2:30" ht="15.75" customHeight="1">
      <c r="B555" s="164"/>
      <c r="C555" s="164"/>
      <c r="Q555" s="35"/>
      <c r="AD555" s="35"/>
    </row>
    <row r="556" spans="2:30" ht="15.75" customHeight="1">
      <c r="B556" s="164"/>
      <c r="C556" s="164"/>
      <c r="Q556" s="35"/>
      <c r="AD556" s="35"/>
    </row>
    <row r="557" spans="2:30" ht="15.75" customHeight="1">
      <c r="B557" s="164"/>
      <c r="C557" s="164"/>
      <c r="Q557" s="35"/>
      <c r="AD557" s="35"/>
    </row>
    <row r="558" spans="2:30" ht="15.75" customHeight="1">
      <c r="B558" s="164"/>
      <c r="C558" s="164"/>
      <c r="Q558" s="35"/>
      <c r="AD558" s="35"/>
    </row>
    <row r="559" spans="2:30" ht="15.75" customHeight="1">
      <c r="B559" s="164"/>
      <c r="C559" s="164"/>
      <c r="Q559" s="35"/>
      <c r="AD559" s="35"/>
    </row>
    <row r="560" spans="2:30" ht="15.75" customHeight="1">
      <c r="B560" s="164"/>
      <c r="C560" s="164"/>
      <c r="Q560" s="35"/>
      <c r="AD560" s="35"/>
    </row>
    <row r="561" spans="2:30" ht="15.75" customHeight="1">
      <c r="B561" s="164"/>
      <c r="C561" s="164"/>
      <c r="Q561" s="35"/>
      <c r="AD561" s="35"/>
    </row>
    <row r="562" spans="2:30" ht="15.75" customHeight="1">
      <c r="B562" s="164"/>
      <c r="C562" s="164"/>
      <c r="Q562" s="35"/>
      <c r="AD562" s="35"/>
    </row>
    <row r="563" spans="2:30" ht="15.75" customHeight="1">
      <c r="B563" s="164"/>
      <c r="C563" s="164"/>
      <c r="Q563" s="35"/>
      <c r="AD563" s="35"/>
    </row>
    <row r="564" spans="2:30" ht="15.75" customHeight="1">
      <c r="B564" s="164"/>
      <c r="C564" s="164"/>
      <c r="Q564" s="35"/>
      <c r="AD564" s="35"/>
    </row>
    <row r="565" spans="2:30" ht="15.75" customHeight="1">
      <c r="B565" s="164"/>
      <c r="C565" s="164"/>
      <c r="Q565" s="35"/>
      <c r="AD565" s="35"/>
    </row>
    <row r="566" spans="2:30" ht="15.75" customHeight="1">
      <c r="B566" s="164"/>
      <c r="C566" s="164"/>
      <c r="Q566" s="35"/>
      <c r="AD566" s="35"/>
    </row>
    <row r="567" spans="2:30" ht="15.75" customHeight="1">
      <c r="B567" s="164"/>
      <c r="C567" s="164"/>
      <c r="Q567" s="35"/>
      <c r="AD567" s="35"/>
    </row>
    <row r="568" spans="2:30" ht="15.75" customHeight="1">
      <c r="B568" s="164"/>
      <c r="C568" s="164"/>
      <c r="Q568" s="35"/>
      <c r="AD568" s="35"/>
    </row>
    <row r="569" spans="2:30" ht="15.75" customHeight="1">
      <c r="B569" s="164"/>
      <c r="C569" s="164"/>
      <c r="Q569" s="35"/>
      <c r="AD569" s="35"/>
    </row>
    <row r="570" spans="2:30" ht="15.75" customHeight="1">
      <c r="B570" s="164"/>
      <c r="C570" s="164"/>
      <c r="Q570" s="35"/>
      <c r="AD570" s="35"/>
    </row>
    <row r="571" spans="2:30" ht="15.75" customHeight="1">
      <c r="B571" s="164"/>
      <c r="C571" s="164"/>
      <c r="Q571" s="35"/>
      <c r="AD571" s="35"/>
    </row>
    <row r="572" spans="2:30" ht="15.75" customHeight="1">
      <c r="B572" s="164"/>
      <c r="C572" s="164"/>
      <c r="Q572" s="35"/>
      <c r="AD572" s="35"/>
    </row>
    <row r="573" spans="2:30" ht="15.75" customHeight="1">
      <c r="B573" s="164"/>
      <c r="C573" s="164"/>
      <c r="Q573" s="35"/>
      <c r="AD573" s="35"/>
    </row>
    <row r="574" spans="2:30" ht="15.75" customHeight="1">
      <c r="B574" s="164"/>
      <c r="C574" s="164"/>
      <c r="Q574" s="35"/>
      <c r="AD574" s="35"/>
    </row>
    <row r="575" spans="2:30" ht="15.75" customHeight="1">
      <c r="B575" s="164"/>
      <c r="C575" s="164"/>
      <c r="Q575" s="35"/>
      <c r="AD575" s="35"/>
    </row>
    <row r="576" spans="2:30" ht="15.75" customHeight="1">
      <c r="B576" s="164"/>
      <c r="C576" s="164"/>
      <c r="Q576" s="35"/>
      <c r="AD576" s="35"/>
    </row>
    <row r="577" spans="2:30" ht="15.75" customHeight="1">
      <c r="B577" s="164"/>
      <c r="C577" s="164"/>
      <c r="Q577" s="35"/>
      <c r="AD577" s="35"/>
    </row>
    <row r="578" spans="2:30" ht="15.75" customHeight="1">
      <c r="B578" s="164"/>
      <c r="C578" s="164"/>
      <c r="Q578" s="35"/>
      <c r="AD578" s="35"/>
    </row>
    <row r="579" spans="2:30" ht="15.75" customHeight="1">
      <c r="B579" s="164"/>
      <c r="C579" s="164"/>
      <c r="Q579" s="35"/>
      <c r="AD579" s="35"/>
    </row>
    <row r="580" spans="2:30" ht="15.75" customHeight="1">
      <c r="B580" s="164"/>
      <c r="C580" s="164"/>
      <c r="Q580" s="35"/>
      <c r="AD580" s="35"/>
    </row>
    <row r="581" spans="2:30" ht="15.75" customHeight="1">
      <c r="B581" s="164"/>
      <c r="C581" s="164"/>
      <c r="Q581" s="35"/>
      <c r="AD581" s="35"/>
    </row>
    <row r="582" spans="2:30" ht="15.75" customHeight="1">
      <c r="B582" s="164"/>
      <c r="C582" s="164"/>
      <c r="Q582" s="35"/>
      <c r="AD582" s="35"/>
    </row>
    <row r="583" spans="2:30" ht="15.75" customHeight="1">
      <c r="B583" s="164"/>
      <c r="C583" s="164"/>
      <c r="Q583" s="35"/>
      <c r="AD583" s="35"/>
    </row>
    <row r="584" spans="2:30" ht="15.75" customHeight="1">
      <c r="B584" s="164"/>
      <c r="C584" s="164"/>
      <c r="Q584" s="35"/>
      <c r="AD584" s="35"/>
    </row>
    <row r="585" spans="2:30" ht="15.75" customHeight="1">
      <c r="B585" s="164"/>
      <c r="C585" s="164"/>
      <c r="Q585" s="35"/>
      <c r="AD585" s="35"/>
    </row>
    <row r="586" spans="2:30" ht="15.75" customHeight="1">
      <c r="B586" s="164"/>
      <c r="C586" s="164"/>
      <c r="Q586" s="35"/>
      <c r="AD586" s="35"/>
    </row>
    <row r="587" spans="2:30" ht="15.75" customHeight="1">
      <c r="B587" s="164"/>
      <c r="C587" s="164"/>
      <c r="Q587" s="35"/>
      <c r="AD587" s="35"/>
    </row>
    <row r="588" spans="2:30" ht="15.75" customHeight="1">
      <c r="B588" s="164"/>
      <c r="C588" s="164"/>
      <c r="Q588" s="35"/>
      <c r="AD588" s="35"/>
    </row>
    <row r="589" spans="2:30" ht="15.75" customHeight="1">
      <c r="B589" s="164"/>
      <c r="C589" s="164"/>
      <c r="Q589" s="35"/>
      <c r="AD589" s="35"/>
    </row>
    <row r="590" spans="2:30" ht="15.75" customHeight="1">
      <c r="B590" s="164"/>
      <c r="C590" s="164"/>
      <c r="Q590" s="35"/>
      <c r="AD590" s="35"/>
    </row>
    <row r="591" spans="2:30" ht="15.75" customHeight="1">
      <c r="B591" s="164"/>
      <c r="C591" s="164"/>
      <c r="Q591" s="35"/>
      <c r="AD591" s="35"/>
    </row>
    <row r="592" spans="2:30" ht="15.75" customHeight="1">
      <c r="B592" s="164"/>
      <c r="C592" s="164"/>
      <c r="Q592" s="35"/>
      <c r="AD592" s="35"/>
    </row>
    <row r="593" spans="2:30" ht="15.75" customHeight="1">
      <c r="B593" s="164"/>
      <c r="C593" s="164"/>
      <c r="Q593" s="35"/>
      <c r="AD593" s="35"/>
    </row>
    <row r="594" spans="2:30" ht="15.75" customHeight="1">
      <c r="B594" s="164"/>
      <c r="C594" s="164"/>
      <c r="Q594" s="35"/>
      <c r="AD594" s="35"/>
    </row>
    <row r="595" spans="2:30" ht="15.75" customHeight="1">
      <c r="B595" s="164"/>
      <c r="C595" s="164"/>
      <c r="Q595" s="35"/>
      <c r="AD595" s="35"/>
    </row>
    <row r="596" spans="2:30" ht="15.75" customHeight="1">
      <c r="B596" s="164"/>
      <c r="C596" s="164"/>
      <c r="Q596" s="35"/>
      <c r="AD596" s="35"/>
    </row>
    <row r="597" spans="2:30" ht="15.75" customHeight="1">
      <c r="B597" s="164"/>
      <c r="C597" s="164"/>
      <c r="Q597" s="35"/>
      <c r="AD597" s="35"/>
    </row>
    <row r="598" spans="2:30" ht="15.75" customHeight="1">
      <c r="B598" s="164"/>
      <c r="C598" s="164"/>
      <c r="Q598" s="35"/>
      <c r="AD598" s="35"/>
    </row>
    <row r="599" spans="2:30" ht="15.75" customHeight="1">
      <c r="B599" s="164"/>
      <c r="C599" s="164"/>
      <c r="Q599" s="35"/>
      <c r="AD599" s="35"/>
    </row>
    <row r="600" spans="2:30" ht="15.75" customHeight="1">
      <c r="B600" s="164"/>
      <c r="C600" s="164"/>
      <c r="Q600" s="35"/>
      <c r="AD600" s="35"/>
    </row>
    <row r="601" spans="2:30" ht="15.75" customHeight="1">
      <c r="B601" s="164"/>
      <c r="C601" s="164"/>
      <c r="Q601" s="35"/>
      <c r="AD601" s="35"/>
    </row>
    <row r="602" spans="2:30" ht="15.75" customHeight="1">
      <c r="B602" s="164"/>
      <c r="C602" s="164"/>
      <c r="Q602" s="35"/>
      <c r="AD602" s="35"/>
    </row>
    <row r="603" spans="2:30" ht="15.75" customHeight="1">
      <c r="B603" s="164"/>
      <c r="C603" s="164"/>
      <c r="Q603" s="35"/>
      <c r="AD603" s="35"/>
    </row>
    <row r="604" spans="2:30" ht="15.75" customHeight="1">
      <c r="B604" s="164"/>
      <c r="C604" s="164"/>
      <c r="Q604" s="35"/>
      <c r="AD604" s="35"/>
    </row>
    <row r="605" spans="2:30" ht="15.75" customHeight="1">
      <c r="B605" s="164"/>
      <c r="C605" s="164"/>
      <c r="Q605" s="35"/>
      <c r="AD605" s="35"/>
    </row>
    <row r="606" spans="2:30" ht="15.75" customHeight="1">
      <c r="B606" s="164"/>
      <c r="C606" s="164"/>
      <c r="Q606" s="35"/>
      <c r="AD606" s="35"/>
    </row>
    <row r="607" spans="2:30" ht="15.75" customHeight="1">
      <c r="B607" s="164"/>
      <c r="C607" s="164"/>
      <c r="Q607" s="35"/>
      <c r="AD607" s="35"/>
    </row>
    <row r="608" spans="2:30" ht="15.75" customHeight="1">
      <c r="B608" s="164"/>
      <c r="C608" s="164"/>
      <c r="Q608" s="35"/>
      <c r="AD608" s="35"/>
    </row>
    <row r="609" spans="2:30" ht="15.75" customHeight="1">
      <c r="B609" s="164"/>
      <c r="C609" s="164"/>
      <c r="Q609" s="35"/>
      <c r="AD609" s="35"/>
    </row>
    <row r="610" spans="2:30" ht="15.75" customHeight="1">
      <c r="B610" s="164"/>
      <c r="C610" s="164"/>
      <c r="Q610" s="35"/>
      <c r="AD610" s="35"/>
    </row>
    <row r="611" spans="2:30" ht="15.75" customHeight="1">
      <c r="B611" s="164"/>
      <c r="C611" s="164"/>
      <c r="Q611" s="35"/>
      <c r="AD611" s="35"/>
    </row>
    <row r="612" spans="2:30" ht="15.75" customHeight="1">
      <c r="B612" s="164"/>
      <c r="C612" s="164"/>
      <c r="Q612" s="35"/>
      <c r="AD612" s="35"/>
    </row>
    <row r="613" spans="2:30" ht="15.75" customHeight="1">
      <c r="B613" s="164"/>
      <c r="C613" s="164"/>
      <c r="Q613" s="35"/>
      <c r="AD613" s="35"/>
    </row>
    <row r="614" spans="2:30" ht="15.75" customHeight="1">
      <c r="B614" s="164"/>
      <c r="C614" s="164"/>
      <c r="Q614" s="35"/>
      <c r="AD614" s="35"/>
    </row>
    <row r="615" spans="2:30" ht="15.75" customHeight="1">
      <c r="B615" s="164"/>
      <c r="C615" s="164"/>
      <c r="Q615" s="35"/>
      <c r="AD615" s="35"/>
    </row>
    <row r="616" spans="2:30" ht="15.75" customHeight="1">
      <c r="B616" s="164"/>
      <c r="C616" s="164"/>
      <c r="Q616" s="35"/>
      <c r="AD616" s="35"/>
    </row>
    <row r="617" spans="2:30" ht="15.75" customHeight="1">
      <c r="B617" s="164"/>
      <c r="C617" s="164"/>
      <c r="Q617" s="35"/>
      <c r="AD617" s="35"/>
    </row>
    <row r="618" spans="2:30" ht="15.75" customHeight="1">
      <c r="B618" s="164"/>
      <c r="C618" s="164"/>
      <c r="Q618" s="35"/>
      <c r="AD618" s="35"/>
    </row>
    <row r="619" spans="2:30" ht="15.75" customHeight="1">
      <c r="B619" s="164"/>
      <c r="C619" s="164"/>
      <c r="Q619" s="35"/>
      <c r="AD619" s="35"/>
    </row>
    <row r="620" spans="2:30" ht="15.75" customHeight="1">
      <c r="B620" s="164"/>
      <c r="C620" s="164"/>
      <c r="Q620" s="35"/>
      <c r="AD620" s="35"/>
    </row>
    <row r="621" spans="2:30" ht="15.75" customHeight="1">
      <c r="B621" s="164"/>
      <c r="C621" s="164"/>
      <c r="Q621" s="35"/>
      <c r="AD621" s="35"/>
    </row>
    <row r="622" spans="2:30" ht="15.75" customHeight="1">
      <c r="B622" s="164"/>
      <c r="C622" s="164"/>
      <c r="Q622" s="35"/>
      <c r="AD622" s="35"/>
    </row>
    <row r="623" spans="2:30" ht="15.75" customHeight="1">
      <c r="B623" s="164"/>
      <c r="C623" s="164"/>
      <c r="Q623" s="35"/>
      <c r="AD623" s="35"/>
    </row>
    <row r="624" spans="2:30" ht="15.75" customHeight="1">
      <c r="B624" s="164"/>
      <c r="C624" s="164"/>
      <c r="Q624" s="35"/>
      <c r="AD624" s="35"/>
    </row>
    <row r="625" spans="2:30" ht="15.75" customHeight="1">
      <c r="B625" s="164"/>
      <c r="C625" s="164"/>
      <c r="Q625" s="35"/>
      <c r="AD625" s="35"/>
    </row>
    <row r="626" spans="2:30" ht="15.75" customHeight="1">
      <c r="B626" s="164"/>
      <c r="C626" s="164"/>
      <c r="Q626" s="35"/>
      <c r="AD626" s="35"/>
    </row>
    <row r="627" spans="2:30" ht="15.75" customHeight="1">
      <c r="B627" s="164"/>
      <c r="C627" s="164"/>
      <c r="Q627" s="35"/>
      <c r="AD627" s="35"/>
    </row>
    <row r="628" spans="2:30" ht="15.75" customHeight="1">
      <c r="B628" s="164"/>
      <c r="C628" s="164"/>
      <c r="Q628" s="35"/>
      <c r="AD628" s="35"/>
    </row>
    <row r="629" spans="2:30" ht="15.75" customHeight="1">
      <c r="B629" s="164"/>
      <c r="C629" s="164"/>
      <c r="Q629" s="35"/>
      <c r="AD629" s="35"/>
    </row>
    <row r="630" spans="2:30" ht="15.75" customHeight="1">
      <c r="B630" s="164"/>
      <c r="C630" s="164"/>
      <c r="Q630" s="35"/>
      <c r="AD630" s="35"/>
    </row>
    <row r="631" spans="2:30" ht="15.75" customHeight="1">
      <c r="B631" s="164"/>
      <c r="C631" s="164"/>
      <c r="Q631" s="35"/>
      <c r="AD631" s="35"/>
    </row>
    <row r="632" spans="2:30" ht="15.75" customHeight="1">
      <c r="B632" s="164"/>
      <c r="C632" s="164"/>
      <c r="Q632" s="35"/>
      <c r="AD632" s="35"/>
    </row>
    <row r="633" spans="2:30" ht="15.75" customHeight="1">
      <c r="B633" s="164"/>
      <c r="C633" s="164"/>
      <c r="Q633" s="35"/>
      <c r="AD633" s="35"/>
    </row>
    <row r="634" spans="2:30" ht="15.75" customHeight="1">
      <c r="B634" s="164"/>
      <c r="C634" s="164"/>
      <c r="Q634" s="35"/>
      <c r="AD634" s="35"/>
    </row>
    <row r="635" spans="2:30" ht="15.75" customHeight="1">
      <c r="B635" s="164"/>
      <c r="C635" s="164"/>
      <c r="Q635" s="35"/>
      <c r="AD635" s="35"/>
    </row>
    <row r="636" spans="2:30" ht="15.75" customHeight="1">
      <c r="B636" s="164"/>
      <c r="C636" s="164"/>
      <c r="Q636" s="35"/>
      <c r="AD636" s="35"/>
    </row>
    <row r="637" spans="2:30" ht="15.75" customHeight="1">
      <c r="B637" s="164"/>
      <c r="C637" s="164"/>
      <c r="Q637" s="35"/>
      <c r="AD637" s="35"/>
    </row>
    <row r="638" spans="2:30" ht="15.75" customHeight="1">
      <c r="B638" s="164"/>
      <c r="C638" s="164"/>
      <c r="Q638" s="35"/>
      <c r="AD638" s="35"/>
    </row>
    <row r="639" spans="2:30" ht="15.75" customHeight="1">
      <c r="B639" s="164"/>
      <c r="C639" s="164"/>
      <c r="Q639" s="35"/>
      <c r="AD639" s="35"/>
    </row>
    <row r="640" spans="2:30" ht="15.75" customHeight="1">
      <c r="B640" s="164"/>
      <c r="C640" s="164"/>
      <c r="Q640" s="35"/>
      <c r="AD640" s="35"/>
    </row>
    <row r="641" spans="2:30" ht="15.75" customHeight="1">
      <c r="B641" s="164"/>
      <c r="C641" s="164"/>
      <c r="Q641" s="35"/>
      <c r="AD641" s="35"/>
    </row>
    <row r="642" spans="2:30" ht="15.75" customHeight="1">
      <c r="B642" s="164"/>
      <c r="C642" s="164"/>
      <c r="Q642" s="35"/>
      <c r="AD642" s="35"/>
    </row>
    <row r="643" spans="2:30" ht="15.75" customHeight="1">
      <c r="B643" s="164"/>
      <c r="C643" s="164"/>
      <c r="Q643" s="35"/>
      <c r="AD643" s="35"/>
    </row>
    <row r="644" spans="2:30" ht="15.75" customHeight="1">
      <c r="B644" s="164"/>
      <c r="C644" s="164"/>
      <c r="Q644" s="35"/>
      <c r="AD644" s="35"/>
    </row>
    <row r="645" spans="2:30" ht="15.75" customHeight="1">
      <c r="B645" s="164"/>
      <c r="C645" s="164"/>
      <c r="Q645" s="35"/>
      <c r="AD645" s="35"/>
    </row>
    <row r="646" spans="2:30" ht="15.75" customHeight="1">
      <c r="B646" s="164"/>
      <c r="C646" s="164"/>
      <c r="Q646" s="35"/>
      <c r="AD646" s="35"/>
    </row>
    <row r="647" spans="2:30" ht="15.75" customHeight="1">
      <c r="B647" s="164"/>
      <c r="C647" s="164"/>
      <c r="Q647" s="35"/>
      <c r="AD647" s="35"/>
    </row>
    <row r="648" spans="2:30" ht="15.75" customHeight="1">
      <c r="B648" s="164"/>
      <c r="C648" s="164"/>
      <c r="Q648" s="35"/>
      <c r="AD648" s="35"/>
    </row>
    <row r="649" spans="2:30" ht="15.75" customHeight="1">
      <c r="B649" s="164"/>
      <c r="C649" s="164"/>
      <c r="Q649" s="35"/>
      <c r="AD649" s="35"/>
    </row>
    <row r="650" spans="2:30" ht="15.75" customHeight="1">
      <c r="B650" s="164"/>
      <c r="C650" s="164"/>
      <c r="Q650" s="35"/>
      <c r="AD650" s="35"/>
    </row>
    <row r="651" spans="2:30" ht="15.75" customHeight="1">
      <c r="B651" s="164"/>
      <c r="C651" s="164"/>
      <c r="Q651" s="35"/>
      <c r="AD651" s="35"/>
    </row>
    <row r="652" spans="2:30" ht="15.75" customHeight="1">
      <c r="B652" s="164"/>
      <c r="C652" s="164"/>
      <c r="Q652" s="35"/>
      <c r="AD652" s="35"/>
    </row>
    <row r="653" spans="2:30" ht="15.75" customHeight="1">
      <c r="B653" s="164"/>
      <c r="C653" s="164"/>
      <c r="Q653" s="35"/>
      <c r="AD653" s="35"/>
    </row>
    <row r="654" spans="2:30" ht="15.75" customHeight="1">
      <c r="B654" s="164"/>
      <c r="C654" s="164"/>
      <c r="Q654" s="35"/>
      <c r="AD654" s="35"/>
    </row>
    <row r="655" spans="2:30" ht="15.75" customHeight="1">
      <c r="B655" s="164"/>
      <c r="C655" s="164"/>
      <c r="Q655" s="35"/>
      <c r="AD655" s="35"/>
    </row>
    <row r="656" spans="2:30" ht="15.75" customHeight="1">
      <c r="B656" s="164"/>
      <c r="C656" s="164"/>
      <c r="Q656" s="35"/>
      <c r="AD656" s="35"/>
    </row>
    <row r="657" spans="2:30" ht="15.75" customHeight="1">
      <c r="B657" s="164"/>
      <c r="C657" s="164"/>
      <c r="Q657" s="35"/>
      <c r="AD657" s="35"/>
    </row>
    <row r="658" spans="2:30" ht="15.75" customHeight="1">
      <c r="B658" s="164"/>
      <c r="C658" s="164"/>
      <c r="Q658" s="35"/>
      <c r="AD658" s="35"/>
    </row>
    <row r="659" spans="2:30" ht="15.75" customHeight="1">
      <c r="B659" s="164"/>
      <c r="C659" s="164"/>
      <c r="Q659" s="35"/>
      <c r="AD659" s="35"/>
    </row>
    <row r="660" spans="2:30" ht="15.75" customHeight="1">
      <c r="B660" s="164"/>
      <c r="C660" s="164"/>
      <c r="Q660" s="35"/>
      <c r="AD660" s="35"/>
    </row>
    <row r="661" spans="2:30" ht="15.75" customHeight="1">
      <c r="B661" s="164"/>
      <c r="C661" s="164"/>
      <c r="Q661" s="35"/>
      <c r="AD661" s="35"/>
    </row>
    <row r="662" spans="2:30" ht="15.75" customHeight="1">
      <c r="B662" s="164"/>
      <c r="C662" s="164"/>
      <c r="Q662" s="35"/>
      <c r="AD662" s="35"/>
    </row>
    <row r="663" spans="2:30" ht="15.75" customHeight="1">
      <c r="B663" s="164"/>
      <c r="C663" s="164"/>
      <c r="Q663" s="35"/>
      <c r="AD663" s="35"/>
    </row>
    <row r="664" spans="2:30" ht="15.75" customHeight="1">
      <c r="B664" s="164"/>
      <c r="C664" s="164"/>
      <c r="Q664" s="35"/>
      <c r="AD664" s="35"/>
    </row>
    <row r="665" spans="2:30" ht="15.75" customHeight="1">
      <c r="B665" s="164"/>
      <c r="C665" s="164"/>
      <c r="Q665" s="35"/>
      <c r="AD665" s="35"/>
    </row>
    <row r="666" spans="2:30" ht="15.75" customHeight="1">
      <c r="B666" s="164"/>
      <c r="C666" s="164"/>
      <c r="Q666" s="35"/>
      <c r="AD666" s="35"/>
    </row>
    <row r="667" spans="2:30" ht="15.75" customHeight="1">
      <c r="B667" s="164"/>
      <c r="C667" s="164"/>
      <c r="Q667" s="35"/>
      <c r="AD667" s="35"/>
    </row>
    <row r="668" spans="2:30" ht="15.75" customHeight="1">
      <c r="B668" s="164"/>
      <c r="C668" s="164"/>
      <c r="Q668" s="35"/>
      <c r="AD668" s="35"/>
    </row>
    <row r="669" spans="2:30" ht="15.75" customHeight="1">
      <c r="B669" s="164"/>
      <c r="C669" s="164"/>
      <c r="Q669" s="35"/>
      <c r="AD669" s="35"/>
    </row>
    <row r="670" spans="2:30" ht="15.75" customHeight="1">
      <c r="B670" s="164"/>
      <c r="C670" s="164"/>
      <c r="Q670" s="35"/>
      <c r="AD670" s="35"/>
    </row>
    <row r="671" spans="2:30" ht="15.75" customHeight="1">
      <c r="B671" s="164"/>
      <c r="C671" s="164"/>
      <c r="Q671" s="35"/>
      <c r="AD671" s="35"/>
    </row>
    <row r="672" spans="2:30" ht="15.75" customHeight="1">
      <c r="B672" s="164"/>
      <c r="C672" s="164"/>
      <c r="Q672" s="35"/>
      <c r="AD672" s="35"/>
    </row>
    <row r="673" spans="2:30" ht="15.75" customHeight="1">
      <c r="B673" s="164"/>
      <c r="C673" s="164"/>
      <c r="Q673" s="35"/>
      <c r="AD673" s="35"/>
    </row>
    <row r="674" spans="2:30" ht="15.75" customHeight="1">
      <c r="B674" s="164"/>
      <c r="C674" s="164"/>
      <c r="Q674" s="35"/>
      <c r="AD674" s="35"/>
    </row>
    <row r="675" spans="2:30" ht="15.75" customHeight="1">
      <c r="B675" s="164"/>
      <c r="C675" s="164"/>
      <c r="Q675" s="35"/>
      <c r="AD675" s="35"/>
    </row>
    <row r="676" spans="2:30" ht="15.75" customHeight="1">
      <c r="B676" s="164"/>
      <c r="C676" s="164"/>
      <c r="Q676" s="35"/>
      <c r="AD676" s="35"/>
    </row>
    <row r="677" spans="2:30" ht="15.75" customHeight="1">
      <c r="B677" s="164"/>
      <c r="C677" s="164"/>
      <c r="Q677" s="35"/>
      <c r="AD677" s="35"/>
    </row>
    <row r="678" spans="2:30" ht="15.75" customHeight="1">
      <c r="B678" s="164"/>
      <c r="C678" s="164"/>
      <c r="Q678" s="35"/>
      <c r="AD678" s="35"/>
    </row>
    <row r="679" spans="2:30" ht="15.75" customHeight="1">
      <c r="B679" s="164"/>
      <c r="C679" s="164"/>
      <c r="Q679" s="35"/>
      <c r="AD679" s="35"/>
    </row>
    <row r="680" spans="2:30" ht="15.75" customHeight="1">
      <c r="B680" s="164"/>
      <c r="C680" s="164"/>
      <c r="Q680" s="35"/>
      <c r="AD680" s="35"/>
    </row>
    <row r="681" spans="2:30" ht="15.75" customHeight="1">
      <c r="B681" s="164"/>
      <c r="C681" s="164"/>
      <c r="Q681" s="35"/>
      <c r="AD681" s="35"/>
    </row>
    <row r="682" spans="2:30" ht="15.75" customHeight="1">
      <c r="B682" s="164"/>
      <c r="C682" s="164"/>
      <c r="Q682" s="35"/>
      <c r="AD682" s="35"/>
    </row>
    <row r="683" spans="2:30" ht="15.75" customHeight="1">
      <c r="B683" s="164"/>
      <c r="C683" s="164"/>
      <c r="Q683" s="35"/>
      <c r="AD683" s="35"/>
    </row>
    <row r="684" spans="2:30" ht="15.75" customHeight="1">
      <c r="B684" s="164"/>
      <c r="C684" s="164"/>
      <c r="Q684" s="35"/>
      <c r="AD684" s="35"/>
    </row>
    <row r="685" spans="2:30" ht="15.75" customHeight="1">
      <c r="B685" s="164"/>
      <c r="C685" s="164"/>
      <c r="Q685" s="35"/>
      <c r="AD685" s="35"/>
    </row>
    <row r="686" spans="2:30" ht="15.75" customHeight="1">
      <c r="B686" s="164"/>
      <c r="C686" s="164"/>
      <c r="Q686" s="35"/>
      <c r="AD686" s="35"/>
    </row>
    <row r="687" spans="2:30" ht="15.75" customHeight="1">
      <c r="B687" s="164"/>
      <c r="C687" s="164"/>
      <c r="Q687" s="35"/>
      <c r="AD687" s="35"/>
    </row>
    <row r="688" spans="2:30" ht="15.75" customHeight="1">
      <c r="B688" s="164"/>
      <c r="C688" s="164"/>
      <c r="Q688" s="35"/>
      <c r="AD688" s="35"/>
    </row>
    <row r="689" spans="2:30" ht="15.75" customHeight="1">
      <c r="B689" s="164"/>
      <c r="C689" s="164"/>
      <c r="Q689" s="35"/>
      <c r="AD689" s="35"/>
    </row>
    <row r="690" spans="2:30" ht="15.75" customHeight="1">
      <c r="B690" s="164"/>
      <c r="C690" s="164"/>
      <c r="Q690" s="35"/>
      <c r="AD690" s="35"/>
    </row>
    <row r="691" spans="2:30" ht="15.75" customHeight="1">
      <c r="B691" s="164"/>
      <c r="C691" s="164"/>
      <c r="Q691" s="35"/>
      <c r="AD691" s="35"/>
    </row>
    <row r="692" spans="2:30" ht="15.75" customHeight="1">
      <c r="B692" s="164"/>
      <c r="C692" s="164"/>
      <c r="Q692" s="35"/>
      <c r="AD692" s="35"/>
    </row>
    <row r="693" spans="2:30" ht="15.75" customHeight="1">
      <c r="B693" s="164"/>
      <c r="C693" s="164"/>
      <c r="Q693" s="35"/>
      <c r="AD693" s="35"/>
    </row>
    <row r="694" spans="2:30" ht="15.75" customHeight="1">
      <c r="B694" s="164"/>
      <c r="C694" s="164"/>
      <c r="Q694" s="35"/>
      <c r="AD694" s="35"/>
    </row>
    <row r="695" spans="2:30" ht="15.75" customHeight="1">
      <c r="B695" s="164"/>
      <c r="C695" s="164"/>
      <c r="Q695" s="35"/>
      <c r="AD695" s="35"/>
    </row>
    <row r="696" spans="2:30" ht="15.75" customHeight="1">
      <c r="B696" s="164"/>
      <c r="C696" s="164"/>
      <c r="Q696" s="35"/>
      <c r="AD696" s="35"/>
    </row>
    <row r="697" spans="2:30" ht="15.75" customHeight="1">
      <c r="B697" s="164"/>
      <c r="C697" s="164"/>
      <c r="Q697" s="35"/>
      <c r="AD697" s="35"/>
    </row>
    <row r="698" spans="2:30" ht="15.75" customHeight="1">
      <c r="B698" s="164"/>
      <c r="C698" s="164"/>
      <c r="Q698" s="35"/>
      <c r="AD698" s="35"/>
    </row>
    <row r="699" spans="2:30" ht="15.75" customHeight="1">
      <c r="B699" s="164"/>
      <c r="C699" s="164"/>
      <c r="Q699" s="35"/>
      <c r="AD699" s="35"/>
    </row>
    <row r="700" spans="2:30" ht="15.75" customHeight="1">
      <c r="B700" s="164"/>
      <c r="C700" s="164"/>
      <c r="Q700" s="35"/>
      <c r="AD700" s="35"/>
    </row>
    <row r="701" spans="2:30" ht="15.75" customHeight="1">
      <c r="B701" s="164"/>
      <c r="C701" s="164"/>
      <c r="Q701" s="35"/>
      <c r="AD701" s="35"/>
    </row>
    <row r="702" spans="2:30" ht="15.75" customHeight="1">
      <c r="B702" s="164"/>
      <c r="C702" s="164"/>
      <c r="Q702" s="35"/>
      <c r="AD702" s="35"/>
    </row>
    <row r="703" spans="2:30" ht="15.75" customHeight="1">
      <c r="B703" s="164"/>
      <c r="C703" s="164"/>
      <c r="Q703" s="35"/>
      <c r="AD703" s="35"/>
    </row>
    <row r="704" spans="2:30" ht="15.75" customHeight="1">
      <c r="B704" s="164"/>
      <c r="C704" s="164"/>
      <c r="Q704" s="35"/>
      <c r="AD704" s="35"/>
    </row>
    <row r="705" spans="2:30" ht="15.75" customHeight="1">
      <c r="B705" s="164"/>
      <c r="C705" s="164"/>
      <c r="Q705" s="35"/>
      <c r="AD705" s="35"/>
    </row>
    <row r="706" spans="2:30" ht="15.75" customHeight="1">
      <c r="B706" s="164"/>
      <c r="C706" s="164"/>
      <c r="Q706" s="35"/>
      <c r="AD706" s="35"/>
    </row>
    <row r="707" spans="2:30" ht="15.75" customHeight="1">
      <c r="B707" s="164"/>
      <c r="C707" s="164"/>
      <c r="Q707" s="35"/>
      <c r="AD707" s="35"/>
    </row>
    <row r="708" spans="2:30" ht="15.75" customHeight="1">
      <c r="B708" s="164"/>
      <c r="C708" s="164"/>
      <c r="Q708" s="35"/>
      <c r="AD708" s="35"/>
    </row>
    <row r="709" spans="2:30" ht="15.75" customHeight="1">
      <c r="B709" s="164"/>
      <c r="C709" s="164"/>
      <c r="Q709" s="35"/>
      <c r="AD709" s="35"/>
    </row>
    <row r="710" spans="2:30" ht="15.75" customHeight="1">
      <c r="B710" s="164"/>
      <c r="C710" s="164"/>
      <c r="Q710" s="35"/>
      <c r="AD710" s="35"/>
    </row>
    <row r="711" spans="2:30" ht="15.75" customHeight="1">
      <c r="B711" s="164"/>
      <c r="C711" s="164"/>
      <c r="Q711" s="35"/>
      <c r="AD711" s="35"/>
    </row>
    <row r="712" spans="2:30" ht="15.75" customHeight="1">
      <c r="B712" s="164"/>
      <c r="C712" s="164"/>
      <c r="Q712" s="35"/>
      <c r="AD712" s="35"/>
    </row>
    <row r="713" spans="2:30" ht="15.75" customHeight="1">
      <c r="B713" s="164"/>
      <c r="C713" s="164"/>
      <c r="Q713" s="35"/>
      <c r="AD713" s="35"/>
    </row>
    <row r="714" spans="2:30" ht="15.75" customHeight="1">
      <c r="B714" s="164"/>
      <c r="C714" s="164"/>
      <c r="Q714" s="35"/>
      <c r="AD714" s="35"/>
    </row>
    <row r="715" spans="2:30" ht="15.75" customHeight="1">
      <c r="B715" s="164"/>
      <c r="C715" s="164"/>
      <c r="Q715" s="35"/>
      <c r="AD715" s="35"/>
    </row>
    <row r="716" spans="2:30" ht="15.75" customHeight="1">
      <c r="B716" s="164"/>
      <c r="C716" s="164"/>
      <c r="Q716" s="35"/>
      <c r="AD716" s="35"/>
    </row>
    <row r="717" spans="2:30" ht="15.75" customHeight="1">
      <c r="B717" s="164"/>
      <c r="C717" s="164"/>
      <c r="Q717" s="35"/>
      <c r="AD717" s="35"/>
    </row>
    <row r="718" spans="2:30" ht="15.75" customHeight="1">
      <c r="B718" s="164"/>
      <c r="C718" s="164"/>
      <c r="Q718" s="35"/>
      <c r="AD718" s="35"/>
    </row>
    <row r="719" spans="2:30" ht="15.75" customHeight="1">
      <c r="B719" s="164"/>
      <c r="C719" s="164"/>
      <c r="Q719" s="35"/>
      <c r="AD719" s="35"/>
    </row>
    <row r="720" spans="2:30" ht="15.75" customHeight="1">
      <c r="B720" s="164"/>
      <c r="C720" s="164"/>
      <c r="Q720" s="35"/>
      <c r="AD720" s="35"/>
    </row>
    <row r="721" spans="2:30" ht="15.75" customHeight="1">
      <c r="B721" s="164"/>
      <c r="C721" s="164"/>
      <c r="Q721" s="35"/>
      <c r="AD721" s="35"/>
    </row>
    <row r="722" spans="2:30" ht="15.75" customHeight="1">
      <c r="B722" s="164"/>
      <c r="C722" s="164"/>
      <c r="Q722" s="35"/>
      <c r="AD722" s="35"/>
    </row>
    <row r="723" spans="2:30" ht="15.75" customHeight="1">
      <c r="B723" s="164"/>
      <c r="C723" s="164"/>
      <c r="Q723" s="35"/>
      <c r="AD723" s="35"/>
    </row>
    <row r="724" spans="2:30" ht="15.75" customHeight="1">
      <c r="B724" s="164"/>
      <c r="C724" s="164"/>
      <c r="Q724" s="35"/>
      <c r="AD724" s="35"/>
    </row>
    <row r="725" spans="2:30" ht="15.75" customHeight="1">
      <c r="B725" s="164"/>
      <c r="C725" s="164"/>
      <c r="Q725" s="35"/>
      <c r="AD725" s="35"/>
    </row>
    <row r="726" spans="2:30" ht="15.75" customHeight="1">
      <c r="B726" s="164"/>
      <c r="C726" s="164"/>
      <c r="Q726" s="35"/>
      <c r="AD726" s="35"/>
    </row>
    <row r="727" spans="2:30" ht="15.75" customHeight="1">
      <c r="B727" s="164"/>
      <c r="C727" s="164"/>
      <c r="Q727" s="35"/>
      <c r="AD727" s="35"/>
    </row>
    <row r="728" spans="2:30" ht="15.75" customHeight="1">
      <c r="B728" s="164"/>
      <c r="C728" s="164"/>
      <c r="Q728" s="35"/>
      <c r="AD728" s="35"/>
    </row>
    <row r="729" spans="2:30" ht="15.75" customHeight="1">
      <c r="B729" s="164"/>
      <c r="C729" s="164"/>
      <c r="Q729" s="35"/>
      <c r="AD729" s="35"/>
    </row>
    <row r="730" spans="2:30" ht="15.75" customHeight="1">
      <c r="B730" s="164"/>
      <c r="C730" s="164"/>
      <c r="Q730" s="35"/>
      <c r="AD730" s="35"/>
    </row>
    <row r="731" spans="2:30" ht="15.75" customHeight="1">
      <c r="B731" s="164"/>
      <c r="C731" s="164"/>
      <c r="Q731" s="35"/>
      <c r="AD731" s="35"/>
    </row>
    <row r="732" spans="2:30" ht="15.75" customHeight="1">
      <c r="B732" s="164"/>
      <c r="C732" s="164"/>
      <c r="Q732" s="35"/>
      <c r="AD732" s="35"/>
    </row>
    <row r="733" spans="2:30" ht="15.75" customHeight="1">
      <c r="B733" s="164"/>
      <c r="C733" s="164"/>
      <c r="Q733" s="35"/>
      <c r="AD733" s="35"/>
    </row>
    <row r="734" spans="2:30" ht="15.75" customHeight="1">
      <c r="B734" s="164"/>
      <c r="C734" s="164"/>
      <c r="Q734" s="35"/>
      <c r="AD734" s="35"/>
    </row>
    <row r="735" spans="2:30" ht="15.75" customHeight="1">
      <c r="B735" s="164"/>
      <c r="C735" s="164"/>
      <c r="Q735" s="35"/>
      <c r="AD735" s="35"/>
    </row>
    <row r="736" spans="2:30" ht="15.75" customHeight="1">
      <c r="B736" s="164"/>
      <c r="C736" s="164"/>
      <c r="Q736" s="35"/>
      <c r="AD736" s="35"/>
    </row>
    <row r="737" spans="2:30" ht="15.75" customHeight="1">
      <c r="B737" s="164"/>
      <c r="C737" s="164"/>
      <c r="Q737" s="35"/>
      <c r="AD737" s="35"/>
    </row>
    <row r="738" spans="2:30" ht="15.75" customHeight="1">
      <c r="B738" s="164"/>
      <c r="C738" s="164"/>
      <c r="Q738" s="35"/>
      <c r="AD738" s="35"/>
    </row>
    <row r="739" spans="2:30" ht="15.75" customHeight="1">
      <c r="B739" s="164"/>
      <c r="C739" s="164"/>
      <c r="Q739" s="35"/>
      <c r="AD739" s="35"/>
    </row>
    <row r="740" spans="2:30" ht="15.75" customHeight="1">
      <c r="B740" s="164"/>
      <c r="C740" s="164"/>
      <c r="Q740" s="35"/>
      <c r="AD740" s="35"/>
    </row>
    <row r="741" spans="2:30" ht="15.75" customHeight="1">
      <c r="B741" s="164"/>
      <c r="C741" s="164"/>
      <c r="Q741" s="35"/>
      <c r="AD741" s="35"/>
    </row>
    <row r="742" spans="2:30" ht="15.75" customHeight="1">
      <c r="B742" s="164"/>
      <c r="C742" s="164"/>
      <c r="Q742" s="35"/>
      <c r="AD742" s="35"/>
    </row>
    <row r="743" spans="2:30" ht="15.75" customHeight="1">
      <c r="B743" s="164"/>
      <c r="C743" s="164"/>
      <c r="Q743" s="35"/>
      <c r="AD743" s="35"/>
    </row>
    <row r="744" spans="2:30" ht="15.75" customHeight="1">
      <c r="B744" s="164"/>
      <c r="C744" s="164"/>
      <c r="Q744" s="35"/>
      <c r="AD744" s="35"/>
    </row>
    <row r="745" spans="2:30" ht="15.75" customHeight="1">
      <c r="B745" s="164"/>
      <c r="C745" s="164"/>
      <c r="Q745" s="35"/>
      <c r="AD745" s="35"/>
    </row>
    <row r="746" spans="2:30" ht="15.75" customHeight="1">
      <c r="B746" s="164"/>
      <c r="C746" s="164"/>
      <c r="Q746" s="35"/>
      <c r="AD746" s="35"/>
    </row>
    <row r="747" spans="2:30" ht="15.75" customHeight="1">
      <c r="B747" s="164"/>
      <c r="C747" s="164"/>
      <c r="Q747" s="35"/>
      <c r="AD747" s="35"/>
    </row>
    <row r="748" spans="2:30" ht="15.75" customHeight="1">
      <c r="B748" s="164"/>
      <c r="C748" s="164"/>
      <c r="Q748" s="35"/>
      <c r="AD748" s="35"/>
    </row>
    <row r="749" spans="2:30" ht="15.75" customHeight="1">
      <c r="B749" s="164"/>
      <c r="C749" s="164"/>
      <c r="Q749" s="35"/>
      <c r="AD749" s="35"/>
    </row>
    <row r="750" spans="2:30" ht="15.75" customHeight="1">
      <c r="B750" s="164"/>
      <c r="C750" s="164"/>
      <c r="Q750" s="35"/>
      <c r="AD750" s="35"/>
    </row>
    <row r="751" spans="2:30" ht="15.75" customHeight="1">
      <c r="B751" s="164"/>
      <c r="C751" s="164"/>
      <c r="Q751" s="35"/>
      <c r="AD751" s="35"/>
    </row>
    <row r="752" spans="2:30" ht="15.75" customHeight="1">
      <c r="B752" s="164"/>
      <c r="C752" s="164"/>
      <c r="Q752" s="35"/>
      <c r="AD752" s="35"/>
    </row>
    <row r="753" spans="2:30" ht="15.75" customHeight="1">
      <c r="B753" s="164"/>
      <c r="C753" s="164"/>
      <c r="Q753" s="35"/>
      <c r="AD753" s="35"/>
    </row>
    <row r="754" spans="2:30" ht="15.75" customHeight="1">
      <c r="B754" s="164"/>
      <c r="C754" s="164"/>
      <c r="Q754" s="35"/>
      <c r="AD754" s="35"/>
    </row>
    <row r="755" spans="2:30" ht="15.75" customHeight="1">
      <c r="B755" s="164"/>
      <c r="C755" s="164"/>
      <c r="Q755" s="35"/>
      <c r="AD755" s="35"/>
    </row>
    <row r="756" spans="2:30" ht="15.75" customHeight="1">
      <c r="B756" s="164"/>
      <c r="C756" s="164"/>
      <c r="Q756" s="35"/>
      <c r="AD756" s="35"/>
    </row>
    <row r="757" spans="2:30" ht="15.75" customHeight="1">
      <c r="B757" s="164"/>
      <c r="C757" s="164"/>
      <c r="Q757" s="35"/>
      <c r="AD757" s="35"/>
    </row>
    <row r="758" spans="2:30" ht="15.75" customHeight="1">
      <c r="B758" s="164"/>
      <c r="C758" s="164"/>
      <c r="Q758" s="35"/>
      <c r="AD758" s="35"/>
    </row>
    <row r="759" spans="2:30" ht="15.75" customHeight="1">
      <c r="B759" s="164"/>
      <c r="C759" s="164"/>
      <c r="Q759" s="35"/>
      <c r="AD759" s="35"/>
    </row>
    <row r="760" spans="2:30" ht="15.75" customHeight="1">
      <c r="B760" s="164"/>
      <c r="C760" s="164"/>
      <c r="Q760" s="35"/>
      <c r="AD760" s="35"/>
    </row>
    <row r="761" spans="2:30" ht="15.75" customHeight="1">
      <c r="B761" s="164"/>
      <c r="C761" s="164"/>
      <c r="Q761" s="35"/>
      <c r="AD761" s="35"/>
    </row>
    <row r="762" spans="2:30" ht="15.75" customHeight="1">
      <c r="B762" s="164"/>
      <c r="C762" s="164"/>
      <c r="Q762" s="35"/>
      <c r="AD762" s="35"/>
    </row>
    <row r="763" spans="2:30" ht="15.75" customHeight="1">
      <c r="B763" s="164"/>
      <c r="C763" s="164"/>
      <c r="Q763" s="35"/>
      <c r="AD763" s="35"/>
    </row>
    <row r="764" spans="2:30" ht="15.75" customHeight="1">
      <c r="B764" s="164"/>
      <c r="C764" s="164"/>
      <c r="Q764" s="35"/>
      <c r="AD764" s="35"/>
    </row>
    <row r="765" spans="2:30" ht="15.75" customHeight="1">
      <c r="B765" s="164"/>
      <c r="C765" s="164"/>
      <c r="Q765" s="35"/>
      <c r="AD765" s="35"/>
    </row>
    <row r="766" spans="2:30" ht="15.75" customHeight="1">
      <c r="B766" s="164"/>
      <c r="C766" s="164"/>
      <c r="Q766" s="35"/>
      <c r="AD766" s="35"/>
    </row>
    <row r="767" spans="2:30" ht="15.75" customHeight="1">
      <c r="B767" s="164"/>
      <c r="C767" s="164"/>
      <c r="Q767" s="35"/>
      <c r="AD767" s="35"/>
    </row>
    <row r="768" spans="2:30" ht="15.75" customHeight="1">
      <c r="B768" s="164"/>
      <c r="C768" s="164"/>
      <c r="Q768" s="35"/>
      <c r="AD768" s="35"/>
    </row>
    <row r="769" spans="2:30" ht="15.75" customHeight="1">
      <c r="B769" s="164"/>
      <c r="C769" s="164"/>
      <c r="Q769" s="35"/>
      <c r="AD769" s="35"/>
    </row>
    <row r="770" spans="2:30" ht="15.75" customHeight="1">
      <c r="B770" s="164"/>
      <c r="C770" s="164"/>
      <c r="Q770" s="35"/>
      <c r="AD770" s="35"/>
    </row>
    <row r="771" spans="2:30" ht="15.75" customHeight="1">
      <c r="B771" s="164"/>
      <c r="C771" s="164"/>
      <c r="Q771" s="35"/>
      <c r="AD771" s="35"/>
    </row>
    <row r="772" spans="2:30" ht="15.75" customHeight="1">
      <c r="B772" s="164"/>
      <c r="C772" s="164"/>
      <c r="Q772" s="35"/>
      <c r="AD772" s="35"/>
    </row>
    <row r="773" spans="2:30" ht="15.75" customHeight="1">
      <c r="B773" s="164"/>
      <c r="C773" s="164"/>
      <c r="Q773" s="35"/>
      <c r="AD773" s="35"/>
    </row>
    <row r="774" spans="2:30" ht="15.75" customHeight="1">
      <c r="B774" s="164"/>
      <c r="C774" s="164"/>
      <c r="Q774" s="35"/>
      <c r="AD774" s="35"/>
    </row>
    <row r="775" spans="2:30" ht="15.75" customHeight="1">
      <c r="B775" s="164"/>
      <c r="C775" s="164"/>
      <c r="Q775" s="35"/>
      <c r="AD775" s="35"/>
    </row>
    <row r="776" spans="2:30" ht="15.75" customHeight="1">
      <c r="B776" s="164"/>
      <c r="C776" s="164"/>
      <c r="Q776" s="35"/>
      <c r="AD776" s="35"/>
    </row>
    <row r="777" spans="2:30" ht="15.75" customHeight="1">
      <c r="B777" s="164"/>
      <c r="C777" s="164"/>
      <c r="Q777" s="35"/>
      <c r="AD777" s="35"/>
    </row>
    <row r="778" spans="2:30" ht="15.75" customHeight="1">
      <c r="B778" s="164"/>
      <c r="C778" s="164"/>
      <c r="Q778" s="35"/>
      <c r="AD778" s="35"/>
    </row>
    <row r="779" spans="2:30" ht="15.75" customHeight="1">
      <c r="B779" s="164"/>
      <c r="C779" s="164"/>
      <c r="Q779" s="35"/>
      <c r="AD779" s="35"/>
    </row>
    <row r="780" spans="2:30" ht="15.75" customHeight="1">
      <c r="B780" s="164"/>
      <c r="C780" s="164"/>
      <c r="Q780" s="35"/>
      <c r="AD780" s="35"/>
    </row>
    <row r="781" spans="2:30" ht="15.75" customHeight="1">
      <c r="B781" s="164"/>
      <c r="C781" s="164"/>
      <c r="Q781" s="35"/>
      <c r="AD781" s="35"/>
    </row>
    <row r="782" spans="2:30" ht="15.75" customHeight="1">
      <c r="B782" s="164"/>
      <c r="C782" s="164"/>
      <c r="Q782" s="35"/>
      <c r="AD782" s="35"/>
    </row>
    <row r="783" spans="2:30" ht="15.75" customHeight="1">
      <c r="B783" s="164"/>
      <c r="C783" s="164"/>
      <c r="Q783" s="35"/>
      <c r="AD783" s="35"/>
    </row>
    <row r="784" spans="2:30" ht="15.75" customHeight="1">
      <c r="B784" s="164"/>
      <c r="C784" s="164"/>
      <c r="Q784" s="35"/>
      <c r="AD784" s="35"/>
    </row>
    <row r="785" spans="2:30" ht="15.75" customHeight="1">
      <c r="B785" s="164"/>
      <c r="C785" s="164"/>
      <c r="Q785" s="35"/>
      <c r="AD785" s="35"/>
    </row>
    <row r="786" spans="2:30" ht="15.75" customHeight="1">
      <c r="B786" s="164"/>
      <c r="C786" s="164"/>
      <c r="Q786" s="35"/>
      <c r="AD786" s="35"/>
    </row>
    <row r="787" spans="2:30" ht="15.75" customHeight="1">
      <c r="B787" s="164"/>
      <c r="C787" s="164"/>
      <c r="Q787" s="35"/>
      <c r="AD787" s="35"/>
    </row>
    <row r="788" spans="2:30" ht="15.75" customHeight="1">
      <c r="B788" s="164"/>
      <c r="C788" s="164"/>
      <c r="Q788" s="35"/>
      <c r="AD788" s="35"/>
    </row>
    <row r="789" spans="2:30" ht="15.75" customHeight="1">
      <c r="B789" s="164"/>
      <c r="C789" s="164"/>
      <c r="Q789" s="35"/>
      <c r="AD789" s="35"/>
    </row>
    <row r="790" spans="2:30" ht="15.75" customHeight="1">
      <c r="B790" s="164"/>
      <c r="C790" s="164"/>
      <c r="Q790" s="35"/>
      <c r="AD790" s="35"/>
    </row>
    <row r="791" spans="2:30" ht="15.75" customHeight="1">
      <c r="B791" s="164"/>
      <c r="C791" s="164"/>
      <c r="Q791" s="35"/>
      <c r="AD791" s="35"/>
    </row>
    <row r="792" spans="2:30" ht="15.75" customHeight="1">
      <c r="B792" s="164"/>
      <c r="C792" s="164"/>
      <c r="Q792" s="35"/>
      <c r="AD792" s="35"/>
    </row>
    <row r="793" spans="2:30" ht="15.75" customHeight="1">
      <c r="B793" s="164"/>
      <c r="C793" s="164"/>
      <c r="Q793" s="35"/>
      <c r="AD793" s="35"/>
    </row>
    <row r="794" spans="2:30" ht="15.75" customHeight="1">
      <c r="B794" s="164"/>
      <c r="C794" s="164"/>
      <c r="Q794" s="35"/>
      <c r="AD794" s="35"/>
    </row>
    <row r="795" spans="2:30" ht="15.75" customHeight="1">
      <c r="B795" s="164"/>
      <c r="C795" s="164"/>
      <c r="Q795" s="35"/>
      <c r="AD795" s="35"/>
    </row>
    <row r="796" spans="2:30" ht="15.75" customHeight="1">
      <c r="B796" s="164"/>
      <c r="C796" s="164"/>
      <c r="Q796" s="35"/>
      <c r="AD796" s="35"/>
    </row>
    <row r="797" spans="2:30" ht="15.75" customHeight="1">
      <c r="B797" s="164"/>
      <c r="C797" s="164"/>
      <c r="Q797" s="35"/>
      <c r="AD797" s="35"/>
    </row>
    <row r="798" spans="2:30" ht="15.75" customHeight="1">
      <c r="B798" s="164"/>
      <c r="C798" s="164"/>
      <c r="Q798" s="35"/>
      <c r="AD798" s="35"/>
    </row>
    <row r="799" spans="2:30" ht="15.75" customHeight="1">
      <c r="B799" s="164"/>
      <c r="C799" s="164"/>
      <c r="Q799" s="35"/>
      <c r="AD799" s="35"/>
    </row>
    <row r="800" spans="2:30" ht="15.75" customHeight="1">
      <c r="B800" s="164"/>
      <c r="C800" s="164"/>
      <c r="Q800" s="35"/>
      <c r="AD800" s="35"/>
    </row>
    <row r="801" spans="2:30" ht="15.75" customHeight="1">
      <c r="B801" s="164"/>
      <c r="C801" s="164"/>
      <c r="Q801" s="35"/>
      <c r="AD801" s="35"/>
    </row>
    <row r="802" spans="2:30" ht="15.75" customHeight="1">
      <c r="B802" s="164"/>
      <c r="C802" s="164"/>
      <c r="Q802" s="35"/>
      <c r="AD802" s="35"/>
    </row>
    <row r="803" spans="2:30" ht="15.75" customHeight="1">
      <c r="B803" s="164"/>
      <c r="C803" s="164"/>
      <c r="Q803" s="35"/>
      <c r="AD803" s="35"/>
    </row>
    <row r="804" spans="2:30" ht="15.75" customHeight="1">
      <c r="B804" s="164"/>
      <c r="C804" s="164"/>
      <c r="Q804" s="35"/>
      <c r="AD804" s="35"/>
    </row>
    <row r="805" spans="2:30" ht="15.75" customHeight="1">
      <c r="B805" s="164"/>
      <c r="C805" s="164"/>
      <c r="Q805" s="35"/>
      <c r="AD805" s="35"/>
    </row>
    <row r="806" spans="2:30" ht="15.75" customHeight="1">
      <c r="B806" s="164"/>
      <c r="C806" s="164"/>
      <c r="Q806" s="35"/>
      <c r="AD806" s="35"/>
    </row>
    <row r="807" spans="2:30" ht="15.75" customHeight="1">
      <c r="B807" s="164"/>
      <c r="C807" s="164"/>
      <c r="Q807" s="35"/>
      <c r="AD807" s="35"/>
    </row>
    <row r="808" spans="2:30" ht="15.75" customHeight="1">
      <c r="B808" s="164"/>
      <c r="C808" s="164"/>
      <c r="Q808" s="35"/>
      <c r="AD808" s="35"/>
    </row>
    <row r="809" spans="2:30" ht="15.75" customHeight="1">
      <c r="B809" s="164"/>
      <c r="C809" s="164"/>
      <c r="Q809" s="35"/>
      <c r="AD809" s="35"/>
    </row>
    <row r="810" spans="2:30" ht="15.75" customHeight="1">
      <c r="B810" s="164"/>
      <c r="C810" s="164"/>
      <c r="Q810" s="35"/>
      <c r="AD810" s="35"/>
    </row>
    <row r="811" spans="2:30" ht="15.75" customHeight="1">
      <c r="B811" s="164"/>
      <c r="C811" s="164"/>
      <c r="Q811" s="35"/>
      <c r="AD811" s="35"/>
    </row>
    <row r="812" spans="2:30" ht="15.75" customHeight="1">
      <c r="B812" s="164"/>
      <c r="C812" s="164"/>
      <c r="Q812" s="35"/>
      <c r="AD812" s="35"/>
    </row>
    <row r="813" spans="2:30" ht="15.75" customHeight="1">
      <c r="B813" s="164"/>
      <c r="C813" s="164"/>
      <c r="Q813" s="35"/>
      <c r="AD813" s="35"/>
    </row>
    <row r="814" spans="2:30" ht="15.75" customHeight="1">
      <c r="B814" s="164"/>
      <c r="C814" s="164"/>
      <c r="Q814" s="35"/>
      <c r="AD814" s="35"/>
    </row>
    <row r="815" spans="2:30" ht="15.75" customHeight="1">
      <c r="B815" s="164"/>
      <c r="C815" s="164"/>
      <c r="Q815" s="35"/>
      <c r="AD815" s="35"/>
    </row>
    <row r="816" spans="2:30" ht="15.75" customHeight="1">
      <c r="B816" s="164"/>
      <c r="C816" s="164"/>
      <c r="Q816" s="35"/>
      <c r="AD816" s="35"/>
    </row>
    <row r="817" spans="2:30" ht="15.75" customHeight="1">
      <c r="B817" s="164"/>
      <c r="C817" s="164"/>
      <c r="Q817" s="35"/>
      <c r="AD817" s="35"/>
    </row>
    <row r="818" spans="2:30" ht="15.75" customHeight="1">
      <c r="B818" s="164"/>
      <c r="C818" s="164"/>
      <c r="Q818" s="35"/>
      <c r="AD818" s="35"/>
    </row>
    <row r="819" spans="2:30" ht="15.75" customHeight="1">
      <c r="B819" s="164"/>
      <c r="C819" s="164"/>
      <c r="Q819" s="35"/>
      <c r="AD819" s="35"/>
    </row>
    <row r="820" spans="2:30" ht="15.75" customHeight="1">
      <c r="B820" s="164"/>
      <c r="C820" s="164"/>
      <c r="Q820" s="35"/>
      <c r="AD820" s="35"/>
    </row>
    <row r="821" spans="2:30" ht="15.75" customHeight="1">
      <c r="B821" s="164"/>
      <c r="C821" s="164"/>
      <c r="Q821" s="35"/>
      <c r="AD821" s="35"/>
    </row>
    <row r="822" spans="2:30" ht="15.75" customHeight="1">
      <c r="B822" s="164"/>
      <c r="C822" s="164"/>
      <c r="Q822" s="35"/>
      <c r="AD822" s="35"/>
    </row>
    <row r="823" spans="2:30" ht="15.75" customHeight="1">
      <c r="B823" s="164"/>
      <c r="C823" s="164"/>
      <c r="Q823" s="35"/>
      <c r="AD823" s="35"/>
    </row>
    <row r="824" spans="2:30" ht="15.75" customHeight="1">
      <c r="B824" s="164"/>
      <c r="C824" s="164"/>
      <c r="Q824" s="35"/>
      <c r="AD824" s="35"/>
    </row>
    <row r="825" spans="2:30" ht="15.75" customHeight="1">
      <c r="B825" s="164"/>
      <c r="C825" s="164"/>
      <c r="Q825" s="35"/>
      <c r="AD825" s="35"/>
    </row>
    <row r="826" spans="2:30" ht="15.75" customHeight="1">
      <c r="B826" s="164"/>
      <c r="C826" s="164"/>
      <c r="Q826" s="35"/>
      <c r="AD826" s="35"/>
    </row>
    <row r="827" spans="2:30" ht="15.75" customHeight="1">
      <c r="B827" s="164"/>
      <c r="C827" s="164"/>
      <c r="Q827" s="35"/>
      <c r="AD827" s="35"/>
    </row>
    <row r="828" spans="2:30" ht="15.75" customHeight="1">
      <c r="B828" s="164"/>
      <c r="C828" s="164"/>
      <c r="Q828" s="35"/>
      <c r="AD828" s="35"/>
    </row>
    <row r="829" spans="2:30" ht="15.75" customHeight="1">
      <c r="B829" s="164"/>
      <c r="C829" s="164"/>
      <c r="Q829" s="35"/>
      <c r="AD829" s="35"/>
    </row>
    <row r="830" spans="2:30" ht="15.75" customHeight="1">
      <c r="B830" s="164"/>
      <c r="C830" s="164"/>
      <c r="Q830" s="35"/>
      <c r="AD830" s="35"/>
    </row>
    <row r="831" spans="2:30" ht="15.75" customHeight="1">
      <c r="B831" s="164"/>
      <c r="C831" s="164"/>
      <c r="Q831" s="35"/>
      <c r="AD831" s="35"/>
    </row>
    <row r="832" spans="2:30" ht="15.75" customHeight="1">
      <c r="B832" s="164"/>
      <c r="C832" s="164"/>
      <c r="Q832" s="35"/>
      <c r="AD832" s="35"/>
    </row>
    <row r="833" spans="2:30" ht="15.75" customHeight="1">
      <c r="B833" s="164"/>
      <c r="C833" s="164"/>
      <c r="Q833" s="35"/>
      <c r="AD833" s="35"/>
    </row>
    <row r="834" spans="2:30" ht="15.75" customHeight="1">
      <c r="B834" s="164"/>
      <c r="C834" s="164"/>
      <c r="Q834" s="35"/>
      <c r="AD834" s="35"/>
    </row>
    <row r="835" spans="2:30" ht="15.75" customHeight="1">
      <c r="B835" s="164"/>
      <c r="C835" s="164"/>
      <c r="Q835" s="35"/>
      <c r="AD835" s="35"/>
    </row>
    <row r="836" spans="2:30" ht="15.75" customHeight="1">
      <c r="B836" s="164"/>
      <c r="C836" s="164"/>
      <c r="Q836" s="35"/>
      <c r="AD836" s="35"/>
    </row>
    <row r="837" spans="2:30" ht="15.75" customHeight="1">
      <c r="B837" s="164"/>
      <c r="C837" s="164"/>
      <c r="Q837" s="35"/>
      <c r="AD837" s="35"/>
    </row>
    <row r="838" spans="2:30" ht="15.75" customHeight="1">
      <c r="B838" s="164"/>
      <c r="C838" s="164"/>
      <c r="Q838" s="35"/>
      <c r="AD838" s="35"/>
    </row>
    <row r="839" spans="2:30" ht="15.75" customHeight="1">
      <c r="B839" s="164"/>
      <c r="C839" s="164"/>
      <c r="Q839" s="35"/>
      <c r="AD839" s="35"/>
    </row>
    <row r="840" spans="2:30" ht="15.75" customHeight="1">
      <c r="B840" s="164"/>
      <c r="C840" s="164"/>
      <c r="Q840" s="35"/>
      <c r="AD840" s="35"/>
    </row>
    <row r="841" spans="2:30" ht="15.75" customHeight="1">
      <c r="B841" s="164"/>
      <c r="C841" s="164"/>
      <c r="Q841" s="35"/>
      <c r="AD841" s="35"/>
    </row>
    <row r="842" spans="2:30" ht="15.75" customHeight="1">
      <c r="B842" s="164"/>
      <c r="C842" s="164"/>
      <c r="Q842" s="35"/>
      <c r="AD842" s="35"/>
    </row>
    <row r="843" spans="2:30" ht="15.75" customHeight="1">
      <c r="B843" s="164"/>
      <c r="C843" s="164"/>
      <c r="Q843" s="35"/>
      <c r="AD843" s="35"/>
    </row>
    <row r="844" spans="2:30" ht="15.75" customHeight="1">
      <c r="B844" s="164"/>
      <c r="C844" s="164"/>
      <c r="Q844" s="35"/>
      <c r="AD844" s="35"/>
    </row>
    <row r="845" spans="2:30" ht="15.75" customHeight="1">
      <c r="B845" s="164"/>
      <c r="C845" s="164"/>
      <c r="Q845" s="35"/>
      <c r="AD845" s="35"/>
    </row>
    <row r="846" spans="2:30" ht="15.75" customHeight="1">
      <c r="B846" s="164"/>
      <c r="C846" s="164"/>
      <c r="Q846" s="35"/>
      <c r="AD846" s="35"/>
    </row>
    <row r="847" spans="2:30" ht="15.75" customHeight="1">
      <c r="B847" s="164"/>
      <c r="C847" s="164"/>
      <c r="Q847" s="35"/>
      <c r="AD847" s="35"/>
    </row>
    <row r="848" spans="2:30" ht="15.75" customHeight="1">
      <c r="B848" s="164"/>
      <c r="C848" s="164"/>
      <c r="Q848" s="35"/>
      <c r="AD848" s="35"/>
    </row>
    <row r="849" spans="2:30" ht="15.75" customHeight="1">
      <c r="B849" s="164"/>
      <c r="C849" s="164"/>
      <c r="Q849" s="35"/>
      <c r="AD849" s="35"/>
    </row>
    <row r="850" spans="2:30" ht="15.75" customHeight="1">
      <c r="B850" s="164"/>
      <c r="C850" s="164"/>
      <c r="Q850" s="35"/>
      <c r="AD850" s="35"/>
    </row>
    <row r="851" spans="2:30" ht="15.75" customHeight="1">
      <c r="B851" s="164"/>
      <c r="C851" s="164"/>
      <c r="Q851" s="35"/>
      <c r="AD851" s="35"/>
    </row>
    <row r="852" spans="2:30" ht="15.75" customHeight="1">
      <c r="B852" s="164"/>
      <c r="C852" s="164"/>
      <c r="Q852" s="35"/>
      <c r="AD852" s="35"/>
    </row>
    <row r="853" spans="2:30" ht="15.75" customHeight="1">
      <c r="B853" s="164"/>
      <c r="C853" s="164"/>
      <c r="Q853" s="35"/>
      <c r="AD853" s="35"/>
    </row>
    <row r="854" spans="2:30" ht="15.75" customHeight="1">
      <c r="B854" s="164"/>
      <c r="C854" s="164"/>
      <c r="Q854" s="35"/>
      <c r="AD854" s="35"/>
    </row>
    <row r="855" spans="2:30" ht="15.75" customHeight="1">
      <c r="B855" s="164"/>
      <c r="C855" s="164"/>
      <c r="Q855" s="35"/>
      <c r="AD855" s="35"/>
    </row>
    <row r="856" spans="2:30" ht="15.75" customHeight="1">
      <c r="B856" s="164"/>
      <c r="C856" s="164"/>
      <c r="Q856" s="35"/>
      <c r="AD856" s="35"/>
    </row>
    <row r="857" spans="2:30" ht="15.75" customHeight="1">
      <c r="B857" s="164"/>
      <c r="C857" s="164"/>
      <c r="Q857" s="35"/>
      <c r="AD857" s="35"/>
    </row>
    <row r="858" spans="2:30" ht="15.75" customHeight="1">
      <c r="B858" s="164"/>
      <c r="C858" s="164"/>
      <c r="Q858" s="35"/>
      <c r="AD858" s="35"/>
    </row>
    <row r="859" spans="2:30" ht="15.75" customHeight="1">
      <c r="B859" s="164"/>
      <c r="C859" s="164"/>
      <c r="Q859" s="35"/>
      <c r="AD859" s="35"/>
    </row>
    <row r="860" spans="2:30" ht="15.75" customHeight="1">
      <c r="B860" s="164"/>
      <c r="C860" s="164"/>
      <c r="Q860" s="35"/>
      <c r="AD860" s="35"/>
    </row>
    <row r="861" spans="2:30" ht="15.75" customHeight="1">
      <c r="B861" s="164"/>
      <c r="C861" s="164"/>
      <c r="Q861" s="35"/>
      <c r="AD861" s="35"/>
    </row>
    <row r="862" spans="2:30" ht="15.75" customHeight="1">
      <c r="B862" s="164"/>
      <c r="C862" s="164"/>
      <c r="Q862" s="35"/>
      <c r="AD862" s="35"/>
    </row>
    <row r="863" spans="2:30" ht="15.75" customHeight="1">
      <c r="B863" s="164"/>
      <c r="C863" s="164"/>
      <c r="Q863" s="35"/>
      <c r="AD863" s="35"/>
    </row>
    <row r="864" spans="2:30" ht="15.75" customHeight="1">
      <c r="B864" s="164"/>
      <c r="C864" s="164"/>
      <c r="Q864" s="35"/>
      <c r="AD864" s="35"/>
    </row>
    <row r="865" spans="2:30" ht="15.75" customHeight="1">
      <c r="B865" s="164"/>
      <c r="C865" s="164"/>
      <c r="Q865" s="35"/>
      <c r="AD865" s="35"/>
    </row>
    <row r="866" spans="2:30" ht="15.75" customHeight="1">
      <c r="B866" s="164"/>
      <c r="C866" s="164"/>
      <c r="Q866" s="35"/>
      <c r="AD866" s="35"/>
    </row>
    <row r="867" spans="2:30" ht="15.75" customHeight="1">
      <c r="B867" s="164"/>
      <c r="C867" s="164"/>
      <c r="Q867" s="35"/>
      <c r="AD867" s="35"/>
    </row>
    <row r="868" spans="2:30" ht="15.75" customHeight="1">
      <c r="B868" s="164"/>
      <c r="C868" s="164"/>
      <c r="Q868" s="35"/>
      <c r="AD868" s="35"/>
    </row>
    <row r="869" spans="2:30" ht="15.75" customHeight="1">
      <c r="B869" s="164"/>
      <c r="C869" s="164"/>
      <c r="Q869" s="35"/>
      <c r="AD869" s="35"/>
    </row>
    <row r="870" spans="2:30" ht="15.75" customHeight="1">
      <c r="B870" s="164"/>
      <c r="C870" s="164"/>
      <c r="Q870" s="35"/>
      <c r="AD870" s="35"/>
    </row>
    <row r="871" spans="2:30" ht="15.75" customHeight="1">
      <c r="B871" s="164"/>
      <c r="C871" s="164"/>
      <c r="Q871" s="35"/>
      <c r="AD871" s="35"/>
    </row>
    <row r="872" spans="2:30" ht="15.75" customHeight="1">
      <c r="B872" s="164"/>
      <c r="C872" s="164"/>
      <c r="Q872" s="35"/>
      <c r="AD872" s="35"/>
    </row>
    <row r="873" spans="2:30" ht="15.75" customHeight="1">
      <c r="B873" s="164"/>
      <c r="C873" s="164"/>
      <c r="Q873" s="35"/>
      <c r="AD873" s="35"/>
    </row>
    <row r="874" spans="2:30" ht="15.75" customHeight="1">
      <c r="B874" s="164"/>
      <c r="C874" s="164"/>
      <c r="Q874" s="35"/>
      <c r="AD874" s="35"/>
    </row>
    <row r="875" spans="2:30" ht="15.75" customHeight="1">
      <c r="B875" s="164"/>
      <c r="C875" s="164"/>
      <c r="Q875" s="35"/>
      <c r="AD875" s="35"/>
    </row>
    <row r="876" spans="2:30" ht="15.75" customHeight="1">
      <c r="B876" s="164"/>
      <c r="C876" s="164"/>
      <c r="Q876" s="35"/>
      <c r="AD876" s="35"/>
    </row>
    <row r="877" spans="2:30" ht="15.75" customHeight="1">
      <c r="B877" s="164"/>
      <c r="C877" s="164"/>
      <c r="Q877" s="35"/>
      <c r="AD877" s="35"/>
    </row>
    <row r="878" spans="2:30" ht="15.75" customHeight="1">
      <c r="B878" s="164"/>
      <c r="C878" s="164"/>
      <c r="Q878" s="35"/>
      <c r="AD878" s="35"/>
    </row>
    <row r="879" spans="2:30" ht="15.75" customHeight="1">
      <c r="B879" s="164"/>
      <c r="C879" s="164"/>
      <c r="Q879" s="35"/>
      <c r="AD879" s="35"/>
    </row>
    <row r="880" spans="2:30" ht="15.75" customHeight="1">
      <c r="B880" s="164"/>
      <c r="C880" s="164"/>
      <c r="Q880" s="35"/>
      <c r="AD880" s="35"/>
    </row>
    <row r="881" spans="2:30" ht="15.75" customHeight="1">
      <c r="B881" s="164"/>
      <c r="C881" s="164"/>
      <c r="Q881" s="35"/>
      <c r="AD881" s="35"/>
    </row>
    <row r="882" spans="2:30" ht="15.75" customHeight="1">
      <c r="B882" s="164"/>
      <c r="C882" s="164"/>
      <c r="Q882" s="35"/>
      <c r="AD882" s="35"/>
    </row>
    <row r="883" spans="2:30" ht="15.75" customHeight="1">
      <c r="B883" s="164"/>
      <c r="C883" s="164"/>
      <c r="Q883" s="35"/>
      <c r="AD883" s="35"/>
    </row>
    <row r="884" spans="2:30" ht="15.75" customHeight="1">
      <c r="B884" s="164"/>
      <c r="C884" s="164"/>
      <c r="Q884" s="35"/>
      <c r="AD884" s="35"/>
    </row>
    <row r="885" spans="2:30" ht="15.75" customHeight="1">
      <c r="B885" s="164"/>
      <c r="C885" s="164"/>
      <c r="Q885" s="35"/>
      <c r="AD885" s="35"/>
    </row>
    <row r="886" spans="2:30" ht="15.75" customHeight="1">
      <c r="B886" s="164"/>
      <c r="C886" s="164"/>
      <c r="Q886" s="35"/>
      <c r="AD886" s="35"/>
    </row>
    <row r="887" spans="2:30" ht="15.75" customHeight="1">
      <c r="B887" s="164"/>
      <c r="C887" s="164"/>
      <c r="Q887" s="35"/>
      <c r="AD887" s="35"/>
    </row>
    <row r="888" spans="2:30" ht="15.75" customHeight="1">
      <c r="B888" s="164"/>
      <c r="C888" s="164"/>
      <c r="Q888" s="35"/>
      <c r="AD888" s="35"/>
    </row>
    <row r="889" spans="2:30" ht="15.75" customHeight="1">
      <c r="B889" s="164"/>
      <c r="C889" s="164"/>
      <c r="Q889" s="35"/>
      <c r="AD889" s="35"/>
    </row>
    <row r="890" spans="2:30" ht="15.75" customHeight="1">
      <c r="B890" s="164"/>
      <c r="C890" s="164"/>
      <c r="Q890" s="35"/>
      <c r="AD890" s="35"/>
    </row>
    <row r="891" spans="2:30" ht="15.75" customHeight="1">
      <c r="B891" s="164"/>
      <c r="C891" s="164"/>
      <c r="Q891" s="35"/>
      <c r="AD891" s="35"/>
    </row>
    <row r="892" spans="2:30" ht="15.75" customHeight="1">
      <c r="B892" s="164"/>
      <c r="C892" s="164"/>
      <c r="Q892" s="35"/>
      <c r="AD892" s="35"/>
    </row>
    <row r="893" spans="2:30" ht="15.75" customHeight="1">
      <c r="B893" s="164"/>
      <c r="C893" s="164"/>
      <c r="Q893" s="35"/>
      <c r="AD893" s="35"/>
    </row>
    <row r="894" spans="2:30" ht="15.75" customHeight="1">
      <c r="B894" s="164"/>
      <c r="C894" s="164"/>
      <c r="Q894" s="35"/>
      <c r="AD894" s="35"/>
    </row>
    <row r="895" spans="2:30" ht="15.75" customHeight="1">
      <c r="B895" s="164"/>
      <c r="C895" s="164"/>
      <c r="Q895" s="35"/>
      <c r="AD895" s="35"/>
    </row>
    <row r="896" spans="2:30" ht="15.75" customHeight="1">
      <c r="B896" s="164"/>
      <c r="C896" s="164"/>
      <c r="Q896" s="35"/>
      <c r="AD896" s="35"/>
    </row>
    <row r="897" spans="2:30" ht="15.75" customHeight="1">
      <c r="B897" s="164"/>
      <c r="C897" s="164"/>
      <c r="Q897" s="35"/>
      <c r="AD897" s="35"/>
    </row>
    <row r="898" spans="2:30" ht="15.75" customHeight="1">
      <c r="B898" s="164"/>
      <c r="C898" s="164"/>
      <c r="Q898" s="35"/>
      <c r="AD898" s="35"/>
    </row>
    <row r="899" spans="2:30" ht="15.75" customHeight="1">
      <c r="B899" s="164"/>
      <c r="C899" s="164"/>
      <c r="Q899" s="35"/>
      <c r="AD899" s="35"/>
    </row>
    <row r="900" spans="2:30" ht="15.75" customHeight="1">
      <c r="B900" s="164"/>
      <c r="C900" s="164"/>
      <c r="Q900" s="35"/>
      <c r="AD900" s="35"/>
    </row>
    <row r="901" spans="2:30" ht="15.75" customHeight="1">
      <c r="B901" s="164"/>
      <c r="C901" s="164"/>
      <c r="Q901" s="35"/>
      <c r="AD901" s="35"/>
    </row>
    <row r="902" spans="2:30" ht="15.75" customHeight="1">
      <c r="B902" s="164"/>
      <c r="C902" s="164"/>
      <c r="Q902" s="35"/>
      <c r="AD902" s="35"/>
    </row>
    <row r="903" spans="2:30" ht="15.75" customHeight="1">
      <c r="B903" s="164"/>
      <c r="C903" s="164"/>
      <c r="Q903" s="35"/>
      <c r="AD903" s="35"/>
    </row>
    <row r="904" spans="2:30" ht="15.75" customHeight="1">
      <c r="B904" s="164"/>
      <c r="C904" s="164"/>
      <c r="Q904" s="35"/>
      <c r="AD904" s="35"/>
    </row>
    <row r="905" spans="2:30" ht="15.75" customHeight="1">
      <c r="B905" s="164"/>
      <c r="C905" s="164"/>
      <c r="Q905" s="35"/>
      <c r="AD905" s="35"/>
    </row>
    <row r="906" spans="2:30" ht="15.75" customHeight="1">
      <c r="B906" s="164"/>
      <c r="C906" s="164"/>
      <c r="Q906" s="35"/>
      <c r="AD906" s="35"/>
    </row>
    <row r="907" spans="2:30" ht="15.75" customHeight="1">
      <c r="B907" s="164"/>
      <c r="C907" s="164"/>
      <c r="Q907" s="35"/>
      <c r="AD907" s="35"/>
    </row>
    <row r="908" spans="2:30" ht="15.75" customHeight="1">
      <c r="B908" s="164"/>
      <c r="C908" s="164"/>
      <c r="Q908" s="35"/>
      <c r="AD908" s="35"/>
    </row>
    <row r="909" spans="2:30" ht="15.75" customHeight="1">
      <c r="B909" s="164"/>
      <c r="C909" s="164"/>
      <c r="Q909" s="35"/>
      <c r="AD909" s="35"/>
    </row>
    <row r="910" spans="2:30" ht="15.75" customHeight="1">
      <c r="B910" s="164"/>
      <c r="C910" s="164"/>
      <c r="Q910" s="35"/>
      <c r="AD910" s="35"/>
    </row>
    <row r="911" spans="2:30" ht="15.75" customHeight="1">
      <c r="B911" s="164"/>
      <c r="C911" s="164"/>
      <c r="Q911" s="35"/>
      <c r="AD911" s="35"/>
    </row>
    <row r="912" spans="2:30" ht="15.75" customHeight="1">
      <c r="B912" s="164"/>
      <c r="C912" s="164"/>
      <c r="Q912" s="35"/>
      <c r="AD912" s="35"/>
    </row>
    <row r="913" spans="2:30" ht="15.75" customHeight="1">
      <c r="B913" s="164"/>
      <c r="C913" s="164"/>
      <c r="Q913" s="35"/>
      <c r="AD913" s="35"/>
    </row>
    <row r="914" spans="2:30" ht="15.75" customHeight="1">
      <c r="B914" s="164"/>
      <c r="C914" s="164"/>
      <c r="Q914" s="35"/>
      <c r="AD914" s="35"/>
    </row>
    <row r="915" spans="2:30" ht="15.75" customHeight="1">
      <c r="B915" s="164"/>
      <c r="C915" s="164"/>
      <c r="Q915" s="35"/>
      <c r="AD915" s="35"/>
    </row>
    <row r="916" spans="2:30" ht="15.75" customHeight="1">
      <c r="B916" s="164"/>
      <c r="C916" s="164"/>
      <c r="Q916" s="35"/>
      <c r="AD916" s="35"/>
    </row>
    <row r="917" spans="2:30" ht="15.75" customHeight="1">
      <c r="B917" s="164"/>
      <c r="C917" s="164"/>
      <c r="Q917" s="35"/>
      <c r="AD917" s="35"/>
    </row>
    <row r="918" spans="2:30" ht="15.75" customHeight="1">
      <c r="B918" s="164"/>
      <c r="C918" s="164"/>
      <c r="Q918" s="35"/>
      <c r="AD918" s="35"/>
    </row>
    <row r="919" spans="2:30" ht="15.75" customHeight="1">
      <c r="B919" s="164"/>
      <c r="C919" s="164"/>
      <c r="Q919" s="35"/>
      <c r="AD919" s="35"/>
    </row>
    <row r="920" spans="2:30" ht="15.75" customHeight="1">
      <c r="B920" s="164"/>
      <c r="C920" s="164"/>
      <c r="Q920" s="35"/>
      <c r="AD920" s="35"/>
    </row>
    <row r="921" spans="2:30" ht="15.75" customHeight="1">
      <c r="B921" s="164"/>
      <c r="C921" s="164"/>
      <c r="Q921" s="35"/>
      <c r="AD921" s="35"/>
    </row>
    <row r="922" spans="2:30" ht="15.75" customHeight="1">
      <c r="B922" s="164"/>
      <c r="C922" s="164"/>
      <c r="Q922" s="35"/>
      <c r="AD922" s="35"/>
    </row>
    <row r="923" spans="2:30" ht="15.75" customHeight="1">
      <c r="B923" s="164"/>
      <c r="C923" s="164"/>
      <c r="Q923" s="35"/>
      <c r="AD923" s="35"/>
    </row>
    <row r="924" spans="2:30" ht="15.75" customHeight="1">
      <c r="B924" s="164"/>
      <c r="C924" s="164"/>
      <c r="Q924" s="35"/>
      <c r="AD924" s="35"/>
    </row>
    <row r="925" spans="2:30" ht="15.75" customHeight="1">
      <c r="B925" s="164"/>
      <c r="C925" s="164"/>
      <c r="Q925" s="35"/>
      <c r="AD925" s="35"/>
    </row>
    <row r="926" spans="2:30" ht="15.75" customHeight="1">
      <c r="B926" s="164"/>
      <c r="C926" s="164"/>
      <c r="Q926" s="35"/>
      <c r="AD926" s="35"/>
    </row>
    <row r="927" spans="2:30" ht="15.75" customHeight="1">
      <c r="B927" s="164"/>
      <c r="C927" s="164"/>
      <c r="Q927" s="35"/>
      <c r="AD927" s="35"/>
    </row>
    <row r="928" spans="2:30" ht="15.75" customHeight="1">
      <c r="B928" s="164"/>
      <c r="C928" s="164"/>
      <c r="Q928" s="35"/>
      <c r="AD928" s="35"/>
    </row>
    <row r="929" spans="2:30" ht="15.75" customHeight="1">
      <c r="B929" s="164"/>
      <c r="C929" s="164"/>
      <c r="Q929" s="35"/>
      <c r="AD929" s="35"/>
    </row>
    <row r="930" spans="2:30" ht="15.75" customHeight="1">
      <c r="B930" s="164"/>
      <c r="C930" s="164"/>
      <c r="Q930" s="35"/>
      <c r="AD930" s="35"/>
    </row>
    <row r="931" spans="2:30" ht="15.75" customHeight="1">
      <c r="B931" s="164"/>
      <c r="C931" s="164"/>
      <c r="Q931" s="35"/>
      <c r="AD931" s="35"/>
    </row>
    <row r="932" spans="2:30" ht="15.75" customHeight="1">
      <c r="B932" s="164"/>
      <c r="C932" s="164"/>
      <c r="Q932" s="35"/>
      <c r="AD932" s="35"/>
    </row>
    <row r="933" spans="2:30" ht="15.75" customHeight="1">
      <c r="B933" s="164"/>
      <c r="C933" s="164"/>
      <c r="Q933" s="35"/>
      <c r="AD933" s="35"/>
    </row>
    <row r="934" spans="2:30" ht="15.75" customHeight="1">
      <c r="B934" s="164"/>
      <c r="C934" s="164"/>
      <c r="Q934" s="35"/>
      <c r="AD934" s="35"/>
    </row>
    <row r="935" spans="2:30" ht="15.75" customHeight="1">
      <c r="B935" s="164"/>
      <c r="C935" s="164"/>
      <c r="Q935" s="35"/>
      <c r="AD935" s="35"/>
    </row>
    <row r="936" spans="2:30" ht="15.75" customHeight="1">
      <c r="B936" s="164"/>
      <c r="C936" s="164"/>
      <c r="Q936" s="35"/>
      <c r="AD936" s="35"/>
    </row>
    <row r="937" spans="2:30" ht="15.75" customHeight="1">
      <c r="B937" s="164"/>
      <c r="C937" s="164"/>
      <c r="Q937" s="35"/>
      <c r="AD937" s="35"/>
    </row>
    <row r="938" spans="2:30" ht="15.75" customHeight="1">
      <c r="B938" s="164"/>
      <c r="C938" s="164"/>
      <c r="Q938" s="35"/>
      <c r="AD938" s="35"/>
    </row>
    <row r="939" spans="2:30" ht="15.75" customHeight="1">
      <c r="B939" s="164"/>
      <c r="C939" s="164"/>
      <c r="Q939" s="35"/>
      <c r="AD939" s="35"/>
    </row>
    <row r="940" spans="2:30" ht="15.75" customHeight="1">
      <c r="B940" s="164"/>
      <c r="C940" s="164"/>
      <c r="Q940" s="35"/>
      <c r="AD940" s="35"/>
    </row>
    <row r="941" spans="2:30" ht="15.75" customHeight="1">
      <c r="B941" s="164"/>
      <c r="C941" s="164"/>
      <c r="Q941" s="35"/>
      <c r="AD941" s="35"/>
    </row>
    <row r="942" spans="2:30" ht="15.75" customHeight="1">
      <c r="B942" s="164"/>
      <c r="C942" s="164"/>
      <c r="Q942" s="35"/>
      <c r="AD942" s="35"/>
    </row>
    <row r="943" spans="2:30" ht="15.75" customHeight="1">
      <c r="B943" s="164"/>
      <c r="C943" s="164"/>
      <c r="Q943" s="35"/>
      <c r="AD943" s="35"/>
    </row>
    <row r="944" spans="2:30" ht="15.75" customHeight="1">
      <c r="B944" s="164"/>
      <c r="C944" s="164"/>
      <c r="Q944" s="35"/>
      <c r="AD944" s="35"/>
    </row>
    <row r="945" spans="2:30" ht="15.75" customHeight="1">
      <c r="B945" s="164"/>
      <c r="C945" s="164"/>
      <c r="Q945" s="35"/>
      <c r="AD945" s="35"/>
    </row>
    <row r="946" spans="2:30" ht="15.75" customHeight="1">
      <c r="B946" s="164"/>
      <c r="C946" s="164"/>
      <c r="Q946" s="35"/>
      <c r="AD946" s="35"/>
    </row>
    <row r="947" spans="2:30" ht="15.75" customHeight="1">
      <c r="B947" s="164"/>
      <c r="C947" s="164"/>
      <c r="Q947" s="35"/>
      <c r="AD947" s="35"/>
    </row>
    <row r="948" spans="2:30" ht="15.75" customHeight="1">
      <c r="B948" s="164"/>
      <c r="C948" s="164"/>
      <c r="Q948" s="35"/>
      <c r="AD948" s="35"/>
    </row>
    <row r="949" spans="2:30" ht="15.75" customHeight="1">
      <c r="B949" s="164"/>
      <c r="C949" s="164"/>
      <c r="Q949" s="35"/>
      <c r="AD949" s="35"/>
    </row>
    <row r="950" spans="2:30" ht="15.75" customHeight="1">
      <c r="B950" s="164"/>
      <c r="C950" s="164"/>
      <c r="Q950" s="35"/>
      <c r="AD950" s="35"/>
    </row>
    <row r="951" spans="2:30" ht="15.75" customHeight="1">
      <c r="B951" s="164"/>
      <c r="C951" s="164"/>
      <c r="Q951" s="35"/>
      <c r="AD951" s="35"/>
    </row>
    <row r="952" spans="2:30" ht="15.75" customHeight="1">
      <c r="B952" s="164"/>
      <c r="C952" s="164"/>
      <c r="Q952" s="35"/>
      <c r="AD952" s="35"/>
    </row>
    <row r="953" spans="2:30" ht="15.75" customHeight="1">
      <c r="B953" s="164"/>
      <c r="C953" s="164"/>
      <c r="Q953" s="35"/>
      <c r="AD953" s="35"/>
    </row>
    <row r="954" spans="2:30" ht="15.75" customHeight="1">
      <c r="B954" s="164"/>
      <c r="C954" s="164"/>
      <c r="Q954" s="35"/>
      <c r="AD954" s="35"/>
    </row>
    <row r="955" spans="2:30" ht="15.75" customHeight="1">
      <c r="B955" s="164"/>
      <c r="C955" s="164"/>
      <c r="Q955" s="35"/>
      <c r="AD955" s="35"/>
    </row>
    <row r="956" spans="2:30" ht="15.75" customHeight="1">
      <c r="B956" s="164"/>
      <c r="C956" s="164"/>
      <c r="Q956" s="35"/>
      <c r="AD956" s="35"/>
    </row>
    <row r="957" spans="2:30" ht="15.75" customHeight="1">
      <c r="B957" s="164"/>
      <c r="C957" s="164"/>
      <c r="Q957" s="35"/>
      <c r="AD957" s="35"/>
    </row>
    <row r="958" spans="2:30" ht="15.75" customHeight="1">
      <c r="B958" s="164"/>
      <c r="C958" s="164"/>
      <c r="Q958" s="35"/>
      <c r="AD958" s="35"/>
    </row>
    <row r="959" spans="2:30" ht="15.75" customHeight="1">
      <c r="B959" s="164"/>
      <c r="C959" s="164"/>
      <c r="Q959" s="35"/>
      <c r="AD959" s="35"/>
    </row>
    <row r="960" spans="2:30" ht="15.75" customHeight="1">
      <c r="B960" s="164"/>
      <c r="C960" s="164"/>
      <c r="Q960" s="35"/>
      <c r="AD960" s="35"/>
    </row>
    <row r="961" spans="2:30" ht="15.75" customHeight="1">
      <c r="B961" s="164"/>
      <c r="C961" s="164"/>
      <c r="Q961" s="35"/>
      <c r="AD961" s="35"/>
    </row>
    <row r="962" spans="2:30" ht="15.75" customHeight="1">
      <c r="B962" s="164"/>
      <c r="C962" s="164"/>
      <c r="Q962" s="35"/>
      <c r="AD962" s="35"/>
    </row>
    <row r="963" spans="2:30" ht="15.75" customHeight="1">
      <c r="B963" s="164"/>
      <c r="C963" s="164"/>
      <c r="Q963" s="35"/>
      <c r="AD963" s="35"/>
    </row>
    <row r="964" spans="2:30" ht="15.75" customHeight="1">
      <c r="B964" s="164"/>
      <c r="C964" s="164"/>
      <c r="Q964" s="35"/>
      <c r="AD964" s="35"/>
    </row>
    <row r="965" spans="2:30" ht="15.75" customHeight="1">
      <c r="B965" s="164"/>
      <c r="C965" s="164"/>
      <c r="Q965" s="35"/>
      <c r="AD965" s="35"/>
    </row>
    <row r="966" spans="2:30" ht="15.75" customHeight="1">
      <c r="B966" s="164"/>
      <c r="C966" s="164"/>
      <c r="Q966" s="35"/>
      <c r="AD966" s="35"/>
    </row>
    <row r="967" spans="2:30" ht="15.75" customHeight="1">
      <c r="B967" s="164"/>
      <c r="C967" s="164"/>
      <c r="Q967" s="35"/>
      <c r="AD967" s="35"/>
    </row>
    <row r="968" spans="2:30" ht="15.75" customHeight="1">
      <c r="B968" s="164"/>
      <c r="C968" s="164"/>
      <c r="Q968" s="35"/>
      <c r="AD968" s="35"/>
    </row>
    <row r="969" spans="2:30" ht="15.75" customHeight="1">
      <c r="B969" s="164"/>
      <c r="C969" s="164"/>
      <c r="Q969" s="35"/>
      <c r="AD969" s="35"/>
    </row>
    <row r="970" spans="2:30" ht="15.75" customHeight="1">
      <c r="B970" s="164"/>
      <c r="C970" s="164"/>
      <c r="Q970" s="35"/>
      <c r="AD970" s="35"/>
    </row>
    <row r="971" spans="2:30" ht="15.75" customHeight="1">
      <c r="B971" s="164"/>
      <c r="C971" s="164"/>
      <c r="Q971" s="35"/>
      <c r="AD971" s="35"/>
    </row>
    <row r="972" spans="2:30" ht="15.75" customHeight="1">
      <c r="B972" s="164"/>
      <c r="C972" s="164"/>
      <c r="Q972" s="35"/>
      <c r="AD972" s="35"/>
    </row>
    <row r="973" spans="2:30" ht="15.75" customHeight="1">
      <c r="B973" s="164"/>
      <c r="C973" s="164"/>
      <c r="Q973" s="35"/>
      <c r="AD973" s="35"/>
    </row>
    <row r="974" spans="2:30" ht="15.75" customHeight="1">
      <c r="B974" s="164"/>
      <c r="C974" s="164"/>
      <c r="Q974" s="35"/>
      <c r="AD974" s="35"/>
    </row>
    <row r="975" spans="2:30" ht="15.75" customHeight="1">
      <c r="B975" s="164"/>
      <c r="C975" s="164"/>
      <c r="Q975" s="35"/>
      <c r="AD975" s="35"/>
    </row>
    <row r="976" spans="2:30" ht="15.75" customHeight="1">
      <c r="B976" s="164"/>
      <c r="C976" s="164"/>
      <c r="Q976" s="35"/>
      <c r="AD976" s="35"/>
    </row>
    <row r="977" spans="2:30" ht="15.75" customHeight="1">
      <c r="B977" s="164"/>
      <c r="C977" s="164"/>
      <c r="Q977" s="35"/>
      <c r="AD977" s="35"/>
    </row>
    <row r="978" spans="2:30" ht="15.75" customHeight="1">
      <c r="B978" s="164"/>
      <c r="C978" s="164"/>
      <c r="Q978" s="35"/>
      <c r="AD978" s="35"/>
    </row>
    <row r="979" spans="2:30" ht="15.75" customHeight="1">
      <c r="B979" s="164"/>
      <c r="C979" s="164"/>
      <c r="Q979" s="35"/>
      <c r="AD979" s="35"/>
    </row>
    <row r="980" spans="2:30" ht="15.75" customHeight="1">
      <c r="B980" s="164"/>
      <c r="C980" s="164"/>
      <c r="Q980" s="35"/>
      <c r="AD980" s="35"/>
    </row>
    <row r="981" spans="2:30" ht="15.75" customHeight="1">
      <c r="B981" s="164"/>
      <c r="C981" s="164"/>
      <c r="Q981" s="35"/>
      <c r="AD981" s="35"/>
    </row>
    <row r="982" spans="2:30" ht="15.75" customHeight="1">
      <c r="B982" s="164"/>
      <c r="C982" s="164"/>
      <c r="Q982" s="35"/>
      <c r="AD982" s="35"/>
    </row>
    <row r="983" spans="2:30" ht="15.75" customHeight="1">
      <c r="B983" s="164"/>
      <c r="C983" s="164"/>
      <c r="Q983" s="35"/>
      <c r="AD983" s="35"/>
    </row>
    <row r="984" spans="2:30" ht="15.75" customHeight="1">
      <c r="B984" s="164"/>
      <c r="C984" s="164"/>
      <c r="Q984" s="35"/>
      <c r="AD984" s="35"/>
    </row>
    <row r="985" spans="2:30" ht="15.75" customHeight="1">
      <c r="B985" s="164"/>
      <c r="C985" s="164"/>
      <c r="Q985" s="35"/>
      <c r="AD985" s="35"/>
    </row>
    <row r="986" spans="2:30" ht="15.75" customHeight="1">
      <c r="B986" s="164"/>
      <c r="C986" s="164"/>
      <c r="Q986" s="35"/>
      <c r="AD986" s="35"/>
    </row>
    <row r="987" spans="2:30" ht="15.75" customHeight="1">
      <c r="B987" s="164"/>
      <c r="C987" s="164"/>
      <c r="Q987" s="35"/>
      <c r="AD987" s="35"/>
    </row>
    <row r="988" spans="2:30" ht="15.75" customHeight="1">
      <c r="B988" s="164"/>
      <c r="C988" s="164"/>
      <c r="Q988" s="35"/>
      <c r="AD988" s="35"/>
    </row>
    <row r="989" spans="2:30" ht="15.75" customHeight="1">
      <c r="B989" s="164"/>
      <c r="C989" s="164"/>
      <c r="Q989" s="35"/>
      <c r="AD989" s="35"/>
    </row>
    <row r="990" spans="2:30" ht="15.75" customHeight="1">
      <c r="B990" s="164"/>
      <c r="C990" s="164"/>
      <c r="Q990" s="35"/>
      <c r="AD990" s="35"/>
    </row>
    <row r="991" spans="2:30" ht="15.75" customHeight="1">
      <c r="B991" s="164"/>
      <c r="C991" s="164"/>
      <c r="Q991" s="35"/>
      <c r="AD991" s="35"/>
    </row>
    <row r="992" spans="2:30" ht="15.75" customHeight="1">
      <c r="B992" s="164"/>
      <c r="C992" s="164"/>
      <c r="Q992" s="35"/>
      <c r="AD992" s="35"/>
    </row>
    <row r="993" spans="2:30" ht="15.75" customHeight="1">
      <c r="B993" s="164"/>
      <c r="C993" s="164"/>
      <c r="Q993" s="35"/>
      <c r="AD993" s="35"/>
    </row>
    <row r="994" spans="2:30" ht="15.75" customHeight="1">
      <c r="B994" s="164"/>
      <c r="C994" s="164"/>
      <c r="Q994" s="35"/>
      <c r="AD994" s="35"/>
    </row>
    <row r="995" spans="2:30" ht="15.75" customHeight="1">
      <c r="B995" s="164"/>
      <c r="C995" s="164"/>
      <c r="Q995" s="35"/>
      <c r="AD995" s="35"/>
    </row>
    <row r="996" spans="2:30" ht="15.75" customHeight="1">
      <c r="B996" s="164"/>
      <c r="C996" s="164"/>
      <c r="Q996" s="35"/>
      <c r="AD996" s="35"/>
    </row>
    <row r="997" spans="2:30" ht="15.75" customHeight="1">
      <c r="B997" s="164"/>
      <c r="C997" s="164"/>
      <c r="Q997" s="35"/>
      <c r="AD997" s="35"/>
    </row>
    <row r="998" spans="2:30" ht="15.75" customHeight="1">
      <c r="B998" s="164"/>
      <c r="C998" s="164"/>
      <c r="Q998" s="35"/>
      <c r="AD998" s="35"/>
    </row>
    <row r="999" spans="2:30" ht="15.75" customHeight="1">
      <c r="B999" s="164"/>
      <c r="C999" s="164"/>
      <c r="Q999" s="35"/>
      <c r="AD999" s="35"/>
    </row>
    <row r="1000" spans="2:30" ht="15.75" customHeight="1">
      <c r="B1000" s="164"/>
      <c r="C1000" s="164"/>
      <c r="Q1000" s="35"/>
      <c r="AD1000" s="35"/>
    </row>
    <row r="1001" spans="2:30" ht="15.75" customHeight="1">
      <c r="B1001" s="164"/>
      <c r="C1001" s="164"/>
      <c r="Q1001" s="35"/>
      <c r="AD1001" s="35"/>
    </row>
    <row r="1002" spans="2:30" ht="15.75" customHeight="1">
      <c r="B1002" s="164"/>
      <c r="C1002" s="164"/>
      <c r="Q1002" s="35"/>
      <c r="AD1002" s="35"/>
    </row>
    <row r="1003" spans="2:30" ht="15.75" customHeight="1">
      <c r="B1003" s="164"/>
      <c r="C1003" s="164"/>
      <c r="Q1003" s="35"/>
      <c r="AD1003" s="35"/>
    </row>
    <row r="1004" spans="2:30" ht="15.75" customHeight="1">
      <c r="B1004" s="164"/>
      <c r="C1004" s="164"/>
      <c r="Q1004" s="35"/>
      <c r="AD1004" s="35"/>
    </row>
    <row r="1005" spans="2:30" ht="15.75" customHeight="1">
      <c r="B1005" s="164"/>
      <c r="C1005" s="164"/>
      <c r="Q1005" s="35"/>
      <c r="AD1005" s="35"/>
    </row>
    <row r="1006" spans="2:30" ht="15.75" customHeight="1">
      <c r="B1006" s="164"/>
      <c r="C1006" s="164"/>
      <c r="Q1006" s="35"/>
      <c r="AD1006" s="35"/>
    </row>
    <row r="1007" spans="2:30" ht="15.75" customHeight="1">
      <c r="B1007" s="164"/>
      <c r="C1007" s="164"/>
      <c r="Q1007" s="35"/>
      <c r="AD1007" s="35"/>
    </row>
    <row r="1008" spans="2:30" ht="15.75" customHeight="1">
      <c r="B1008" s="164"/>
      <c r="C1008" s="164"/>
      <c r="Q1008" s="35"/>
      <c r="AD1008" s="35"/>
    </row>
    <row r="1009" spans="2:30" ht="15.75" customHeight="1">
      <c r="B1009" s="164"/>
      <c r="C1009" s="164"/>
      <c r="Q1009" s="35"/>
      <c r="AD1009" s="35"/>
    </row>
    <row r="1010" spans="2:30" ht="15.75" customHeight="1">
      <c r="B1010" s="164"/>
      <c r="C1010" s="164"/>
      <c r="Q1010" s="35"/>
      <c r="AD1010" s="35"/>
    </row>
    <row r="1011" spans="2:30" ht="15.75" customHeight="1">
      <c r="B1011" s="164"/>
      <c r="C1011" s="164"/>
      <c r="Q1011" s="35"/>
      <c r="AD1011" s="35"/>
    </row>
    <row r="1012" spans="2:30" ht="15.75" customHeight="1">
      <c r="B1012" s="164"/>
      <c r="C1012" s="164"/>
      <c r="Q1012" s="35"/>
      <c r="AD1012" s="35"/>
    </row>
    <row r="1013" spans="2:30" ht="15.75" customHeight="1">
      <c r="B1013" s="164"/>
      <c r="C1013" s="164"/>
      <c r="Q1013" s="35"/>
      <c r="AD1013" s="35"/>
    </row>
    <row r="1014" spans="2:30" ht="15.75" customHeight="1">
      <c r="B1014" s="164"/>
      <c r="C1014" s="164"/>
      <c r="Q1014" s="35"/>
      <c r="AD1014" s="35"/>
    </row>
    <row r="1015" spans="2:30" ht="15.75" customHeight="1">
      <c r="B1015" s="164"/>
      <c r="C1015" s="164"/>
      <c r="Q1015" s="35"/>
      <c r="AD1015" s="35"/>
    </row>
    <row r="1016" spans="2:30" ht="15.75" customHeight="1">
      <c r="B1016" s="164"/>
      <c r="C1016" s="164"/>
      <c r="Q1016" s="35"/>
      <c r="AD1016" s="35"/>
    </row>
    <row r="1017" spans="2:30" ht="15.75" customHeight="1">
      <c r="B1017" s="164"/>
      <c r="C1017" s="164"/>
      <c r="Q1017" s="35"/>
      <c r="AD1017" s="35"/>
    </row>
    <row r="1018" spans="2:30" ht="15.75" customHeight="1">
      <c r="B1018" s="164"/>
      <c r="C1018" s="164"/>
      <c r="Q1018" s="35"/>
      <c r="AD1018" s="35"/>
    </row>
    <row r="1019" spans="2:30" ht="15.75" customHeight="1">
      <c r="B1019" s="164"/>
      <c r="C1019" s="164"/>
      <c r="Q1019" s="35"/>
      <c r="AD1019" s="35"/>
    </row>
    <row r="1020" spans="2:30">
      <c r="Q1020" s="35"/>
      <c r="AD1020" s="35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4DD72-035D-497F-98FE-9C2F8A32D175}">
  <dimension ref="A2:H44"/>
  <sheetViews>
    <sheetView zoomScale="77" zoomScaleNormal="77" workbookViewId="0">
      <selection activeCell="H10" sqref="H10"/>
    </sheetView>
  </sheetViews>
  <sheetFormatPr defaultRowHeight="15"/>
  <cols>
    <col min="1" max="2" width="9.140625" style="4"/>
    <col min="3" max="3" width="59.7109375" customWidth="1"/>
    <col min="4" max="4" width="30.140625" customWidth="1"/>
    <col min="5" max="5" width="16.42578125" customWidth="1"/>
    <col min="6" max="6" width="16.85546875" customWidth="1"/>
    <col min="7" max="7" width="17" customWidth="1"/>
    <col min="8" max="8" width="76.28515625" customWidth="1"/>
  </cols>
  <sheetData>
    <row r="2" spans="1:8" s="5" customFormat="1" ht="36.75" customHeight="1">
      <c r="A2" s="7" t="s">
        <v>0</v>
      </c>
      <c r="B2" s="12" t="s">
        <v>1</v>
      </c>
      <c r="C2" s="8" t="s">
        <v>2</v>
      </c>
      <c r="D2" s="12" t="s">
        <v>3</v>
      </c>
      <c r="E2" s="8" t="s">
        <v>97</v>
      </c>
      <c r="F2" s="12" t="s">
        <v>4</v>
      </c>
      <c r="G2" s="8" t="s">
        <v>98</v>
      </c>
      <c r="H2" s="12" t="s">
        <v>99</v>
      </c>
    </row>
    <row r="3" spans="1:8" ht="17.100000000000001" customHeight="1">
      <c r="A3" s="206">
        <v>2023</v>
      </c>
      <c r="B3" s="169">
        <v>5</v>
      </c>
      <c r="C3" s="9" t="s">
        <v>17</v>
      </c>
      <c r="D3" s="16" t="s">
        <v>10</v>
      </c>
      <c r="E3" s="3" t="s">
        <v>5</v>
      </c>
      <c r="F3" s="15" t="s">
        <v>11</v>
      </c>
      <c r="G3" s="10">
        <f>'BP 2023-2024'!Q72</f>
        <v>98700</v>
      </c>
      <c r="H3" s="13" t="s">
        <v>152</v>
      </c>
    </row>
    <row r="4" spans="1:8" ht="17.100000000000001" customHeight="1">
      <c r="A4" s="206"/>
      <c r="B4" s="169">
        <v>5</v>
      </c>
      <c r="C4" s="9" t="s">
        <v>18</v>
      </c>
      <c r="D4" s="16" t="s">
        <v>10</v>
      </c>
      <c r="E4" s="3" t="s">
        <v>5</v>
      </c>
      <c r="F4" s="15" t="s">
        <v>11</v>
      </c>
      <c r="G4" s="10">
        <f>'BP 2023-2024'!Q73</f>
        <v>57600</v>
      </c>
      <c r="H4" s="13" t="s">
        <v>152</v>
      </c>
    </row>
    <row r="5" spans="1:8" ht="17.100000000000001" customHeight="1">
      <c r="A5" s="206"/>
      <c r="B5" s="169">
        <v>5</v>
      </c>
      <c r="C5" s="9" t="s">
        <v>19</v>
      </c>
      <c r="D5" s="16" t="s">
        <v>10</v>
      </c>
      <c r="E5" s="3" t="s">
        <v>5</v>
      </c>
      <c r="F5" s="15" t="s">
        <v>11</v>
      </c>
      <c r="G5" s="10">
        <f>'BP 2023-2024'!Q74</f>
        <v>120000</v>
      </c>
      <c r="H5" s="13" t="s">
        <v>152</v>
      </c>
    </row>
    <row r="6" spans="1:8" ht="17.100000000000001" customHeight="1">
      <c r="A6" s="206"/>
      <c r="B6" s="169">
        <v>5</v>
      </c>
      <c r="C6" s="9" t="s">
        <v>13</v>
      </c>
      <c r="D6" s="16" t="s">
        <v>10</v>
      </c>
      <c r="E6" s="3" t="s">
        <v>5</v>
      </c>
      <c r="F6" s="15" t="s">
        <v>39</v>
      </c>
      <c r="G6" s="10">
        <f>'BP 2023-2024'!Q30</f>
        <v>106500</v>
      </c>
      <c r="H6" s="13" t="s">
        <v>153</v>
      </c>
    </row>
    <row r="7" spans="1:8" ht="17.100000000000001" customHeight="1">
      <c r="A7" s="206"/>
      <c r="B7" s="169">
        <v>4</v>
      </c>
      <c r="C7" s="9" t="s">
        <v>16</v>
      </c>
      <c r="D7" s="16" t="s">
        <v>10</v>
      </c>
      <c r="E7" s="3" t="s">
        <v>5</v>
      </c>
      <c r="F7" s="15" t="s">
        <v>39</v>
      </c>
      <c r="G7" s="10">
        <f>'BP 2023-2024'!Q55</f>
        <v>3500</v>
      </c>
      <c r="H7" s="13" t="s">
        <v>154</v>
      </c>
    </row>
    <row r="8" spans="1:8" ht="17.100000000000001" customHeight="1">
      <c r="A8" s="206"/>
      <c r="B8" s="169">
        <v>4</v>
      </c>
      <c r="C8" s="9" t="s">
        <v>15</v>
      </c>
      <c r="D8" s="16" t="s">
        <v>10</v>
      </c>
      <c r="E8" s="3" t="s">
        <v>5</v>
      </c>
      <c r="F8" s="15" t="s">
        <v>39</v>
      </c>
      <c r="G8" s="10">
        <f>'BP 2023-2024'!Q59</f>
        <v>1996</v>
      </c>
      <c r="H8" s="13" t="s">
        <v>155</v>
      </c>
    </row>
    <row r="9" spans="1:8" ht="17.100000000000001" customHeight="1">
      <c r="A9" s="206"/>
      <c r="B9" s="169">
        <v>3</v>
      </c>
      <c r="C9" s="9" t="s">
        <v>20</v>
      </c>
      <c r="D9" s="16" t="s">
        <v>10</v>
      </c>
      <c r="E9" s="3" t="s">
        <v>5</v>
      </c>
      <c r="F9" s="15" t="s">
        <v>39</v>
      </c>
      <c r="G9" s="10">
        <f>'BP 2023-2024'!Q69</f>
        <v>0</v>
      </c>
      <c r="H9" s="13" t="s">
        <v>156</v>
      </c>
    </row>
    <row r="10" spans="1:8" ht="17.100000000000001" customHeight="1">
      <c r="A10" s="206"/>
      <c r="B10" s="169">
        <v>3</v>
      </c>
      <c r="C10" s="9" t="s">
        <v>14</v>
      </c>
      <c r="D10" s="16" t="s">
        <v>10</v>
      </c>
      <c r="E10" s="3" t="s">
        <v>5</v>
      </c>
      <c r="F10" s="15" t="s">
        <v>39</v>
      </c>
      <c r="G10" s="10">
        <f>'BP 2023-2024'!Q49</f>
        <v>3000</v>
      </c>
      <c r="H10" s="13" t="s">
        <v>157</v>
      </c>
    </row>
    <row r="11" spans="1:8" ht="17.100000000000001" customHeight="1">
      <c r="A11" s="206"/>
      <c r="B11" s="169">
        <v>3</v>
      </c>
      <c r="C11" s="9" t="s">
        <v>159</v>
      </c>
      <c r="D11" s="16" t="s">
        <v>10</v>
      </c>
      <c r="E11" s="3" t="s">
        <v>5</v>
      </c>
      <c r="F11" s="15" t="s">
        <v>39</v>
      </c>
      <c r="G11" s="10">
        <f>'BP 2023-2024'!Q51</f>
        <v>21000</v>
      </c>
      <c r="H11" s="13" t="s">
        <v>158</v>
      </c>
    </row>
    <row r="12" spans="1:8" ht="17.100000000000001" customHeight="1">
      <c r="A12" s="206"/>
      <c r="B12" s="169">
        <v>12</v>
      </c>
      <c r="C12" s="9" t="s">
        <v>29</v>
      </c>
      <c r="D12" s="17" t="s">
        <v>27</v>
      </c>
      <c r="E12" s="3" t="s">
        <v>6</v>
      </c>
      <c r="F12" s="15" t="s">
        <v>40</v>
      </c>
      <c r="G12" s="10">
        <f>'BP 2023-2024'!Q12</f>
        <v>437250</v>
      </c>
      <c r="H12" s="13" t="s">
        <v>161</v>
      </c>
    </row>
    <row r="13" spans="1:8" ht="17.100000000000001" customHeight="1">
      <c r="A13" s="206"/>
      <c r="B13" s="169">
        <v>12</v>
      </c>
      <c r="C13" s="9" t="s">
        <v>30</v>
      </c>
      <c r="D13" s="17" t="s">
        <v>27</v>
      </c>
      <c r="E13" s="3" t="s">
        <v>6</v>
      </c>
      <c r="F13" s="15" t="s">
        <v>40</v>
      </c>
      <c r="G13" s="10">
        <f>'BP 2023-2024'!Q13</f>
        <v>309600</v>
      </c>
      <c r="H13" s="13" t="s">
        <v>161</v>
      </c>
    </row>
    <row r="14" spans="1:8" ht="17.100000000000001" customHeight="1">
      <c r="A14" s="206"/>
      <c r="B14" s="169">
        <v>12</v>
      </c>
      <c r="C14" s="9" t="s">
        <v>31</v>
      </c>
      <c r="D14" s="17" t="s">
        <v>27</v>
      </c>
      <c r="E14" s="3" t="s">
        <v>6</v>
      </c>
      <c r="F14" s="15" t="s">
        <v>40</v>
      </c>
      <c r="G14" s="10">
        <f>'BP 2023-2024'!Q14</f>
        <v>125000</v>
      </c>
      <c r="H14" s="13" t="s">
        <v>161</v>
      </c>
    </row>
    <row r="15" spans="1:8" ht="17.100000000000001" customHeight="1">
      <c r="A15" s="206"/>
      <c r="B15" s="169">
        <v>12</v>
      </c>
      <c r="C15" s="9" t="s">
        <v>32</v>
      </c>
      <c r="D15" s="17" t="s">
        <v>27</v>
      </c>
      <c r="E15" s="3" t="s">
        <v>6</v>
      </c>
      <c r="F15" s="15" t="s">
        <v>40</v>
      </c>
      <c r="G15" s="10">
        <f>'BP 2023-2024'!Q16</f>
        <v>128925</v>
      </c>
      <c r="H15" s="13" t="s">
        <v>162</v>
      </c>
    </row>
    <row r="16" spans="1:8" ht="17.100000000000001" customHeight="1">
      <c r="A16" s="206"/>
      <c r="B16" s="169">
        <v>12</v>
      </c>
      <c r="C16" s="9" t="s">
        <v>33</v>
      </c>
      <c r="D16" s="17" t="s">
        <v>27</v>
      </c>
      <c r="E16" s="3" t="s">
        <v>6</v>
      </c>
      <c r="F16" s="15" t="s">
        <v>40</v>
      </c>
      <c r="G16" s="10">
        <f>'BP 2023-2024'!Q17</f>
        <v>82512</v>
      </c>
      <c r="H16" s="13" t="s">
        <v>162</v>
      </c>
    </row>
    <row r="17" spans="1:8" ht="17.100000000000001" customHeight="1">
      <c r="A17" s="206"/>
      <c r="B17" s="169">
        <v>12</v>
      </c>
      <c r="C17" s="9" t="s">
        <v>34</v>
      </c>
      <c r="D17" s="17" t="s">
        <v>27</v>
      </c>
      <c r="E17" s="3" t="s">
        <v>6</v>
      </c>
      <c r="F17" s="15" t="s">
        <v>40</v>
      </c>
      <c r="G17" s="10">
        <f>'BP 2023-2024'!Q18</f>
        <v>17190</v>
      </c>
      <c r="H17" s="13" t="s">
        <v>162</v>
      </c>
    </row>
    <row r="18" spans="1:8" ht="17.100000000000001" customHeight="1">
      <c r="A18" s="206"/>
      <c r="B18" s="169">
        <v>12</v>
      </c>
      <c r="C18" s="9" t="s">
        <v>35</v>
      </c>
      <c r="D18" s="17" t="s">
        <v>27</v>
      </c>
      <c r="E18" s="3" t="s">
        <v>6</v>
      </c>
      <c r="F18" s="15" t="s">
        <v>40</v>
      </c>
      <c r="G18" s="10">
        <f>'BP 2023-2024'!Q19</f>
        <v>3438</v>
      </c>
      <c r="H18" s="13" t="s">
        <v>162</v>
      </c>
    </row>
    <row r="19" spans="1:8" ht="17.100000000000001" customHeight="1">
      <c r="A19" s="206"/>
      <c r="B19" s="169">
        <v>12</v>
      </c>
      <c r="C19" s="9" t="s">
        <v>36</v>
      </c>
      <c r="D19" s="17" t="s">
        <v>37</v>
      </c>
      <c r="E19" s="3" t="s">
        <v>6</v>
      </c>
      <c r="F19" s="15" t="s">
        <v>40</v>
      </c>
      <c r="G19" s="10">
        <f>'BP 2023-2024'!Q21</f>
        <v>21325</v>
      </c>
      <c r="H19" s="13" t="s">
        <v>163</v>
      </c>
    </row>
    <row r="20" spans="1:8" ht="17.100000000000001" customHeight="1">
      <c r="A20" s="206"/>
      <c r="B20" s="169">
        <v>12</v>
      </c>
      <c r="C20" s="9" t="s">
        <v>38</v>
      </c>
      <c r="D20" s="17" t="s">
        <v>37</v>
      </c>
      <c r="E20" s="3" t="s">
        <v>6</v>
      </c>
      <c r="F20" s="15" t="s">
        <v>40</v>
      </c>
      <c r="G20" s="10">
        <f>'BP 2023-2024'!Q23</f>
        <v>0</v>
      </c>
      <c r="H20" s="13" t="s">
        <v>163</v>
      </c>
    </row>
    <row r="21" spans="1:8" s="6" customFormat="1" ht="17.100000000000001" customHeight="1">
      <c r="A21" s="209" t="s">
        <v>41</v>
      </c>
      <c r="B21" s="210"/>
      <c r="C21" s="172"/>
      <c r="D21" s="173"/>
      <c r="E21" s="173"/>
      <c r="F21" s="173"/>
      <c r="G21" s="179">
        <f>SUM(G3:G11)</f>
        <v>412296</v>
      </c>
      <c r="H21" s="174"/>
    </row>
    <row r="22" spans="1:8" s="6" customFormat="1" ht="17.100000000000001" customHeight="1">
      <c r="A22" s="209" t="s">
        <v>42</v>
      </c>
      <c r="B22" s="210"/>
      <c r="C22" s="175"/>
      <c r="D22" s="176"/>
      <c r="E22" s="176"/>
      <c r="F22" s="176"/>
      <c r="G22" s="179">
        <f>SUM(G12:G20)</f>
        <v>1125240</v>
      </c>
      <c r="H22" s="177"/>
    </row>
    <row r="23" spans="1:8" ht="17.100000000000001" customHeight="1">
      <c r="A23" s="207">
        <v>2024</v>
      </c>
      <c r="B23" s="181">
        <v>12</v>
      </c>
      <c r="C23" s="182" t="s">
        <v>17</v>
      </c>
      <c r="D23" s="183" t="s">
        <v>10</v>
      </c>
      <c r="E23" s="184" t="s">
        <v>5</v>
      </c>
      <c r="F23" s="185" t="s">
        <v>11</v>
      </c>
      <c r="G23" s="186">
        <f>'BP 2023-2024'!AD72</f>
        <v>542500</v>
      </c>
      <c r="H23" s="13" t="s">
        <v>152</v>
      </c>
    </row>
    <row r="24" spans="1:8" ht="17.100000000000001" customHeight="1">
      <c r="A24" s="206"/>
      <c r="B24" s="169">
        <v>12</v>
      </c>
      <c r="C24" s="9" t="s">
        <v>18</v>
      </c>
      <c r="D24" s="16" t="s">
        <v>10</v>
      </c>
      <c r="E24" s="3" t="s">
        <v>5</v>
      </c>
      <c r="F24" s="178" t="s">
        <v>11</v>
      </c>
      <c r="G24" s="14">
        <f>'BP 2023-2024'!AD73</f>
        <v>427500</v>
      </c>
      <c r="H24" s="13" t="s">
        <v>152</v>
      </c>
    </row>
    <row r="25" spans="1:8" ht="17.100000000000001" customHeight="1">
      <c r="A25" s="206"/>
      <c r="B25" s="169">
        <v>12</v>
      </c>
      <c r="C25" s="9" t="s">
        <v>19</v>
      </c>
      <c r="D25" s="16" t="s">
        <v>10</v>
      </c>
      <c r="E25" s="3" t="s">
        <v>5</v>
      </c>
      <c r="F25" s="178" t="s">
        <v>11</v>
      </c>
      <c r="G25" s="14">
        <f>'BP 2023-2024'!AD74</f>
        <v>430000</v>
      </c>
      <c r="H25" s="13" t="s">
        <v>152</v>
      </c>
    </row>
    <row r="26" spans="1:8" ht="17.100000000000001" customHeight="1">
      <c r="A26" s="206"/>
      <c r="B26" s="169">
        <v>12</v>
      </c>
      <c r="C26" s="9" t="s">
        <v>13</v>
      </c>
      <c r="D26" s="16" t="s">
        <v>10</v>
      </c>
      <c r="E26" s="3" t="s">
        <v>5</v>
      </c>
      <c r="F26" s="178" t="s">
        <v>39</v>
      </c>
      <c r="G26" s="14">
        <f>'BP 2023-2024'!AD55</f>
        <v>21600</v>
      </c>
      <c r="H26" s="13" t="s">
        <v>153</v>
      </c>
    </row>
    <row r="27" spans="1:8" ht="17.100000000000001" customHeight="1">
      <c r="A27" s="206"/>
      <c r="B27" s="169">
        <v>12</v>
      </c>
      <c r="C27" s="9" t="s">
        <v>16</v>
      </c>
      <c r="D27" s="16" t="s">
        <v>10</v>
      </c>
      <c r="E27" s="3" t="s">
        <v>5</v>
      </c>
      <c r="F27" s="178" t="s">
        <v>39</v>
      </c>
      <c r="G27" s="14">
        <f>'BP 2023-2024'!AD59</f>
        <v>12000</v>
      </c>
      <c r="H27" s="13" t="s">
        <v>154</v>
      </c>
    </row>
    <row r="28" spans="1:8" ht="17.100000000000001" customHeight="1">
      <c r="A28" s="206"/>
      <c r="B28" s="169">
        <v>12</v>
      </c>
      <c r="C28" s="9" t="s">
        <v>15</v>
      </c>
      <c r="D28" s="16" t="s">
        <v>10</v>
      </c>
      <c r="E28" s="3" t="s">
        <v>5</v>
      </c>
      <c r="F28" s="178" t="s">
        <v>39</v>
      </c>
      <c r="G28" s="14">
        <f>'BP 2023-2024'!AD59</f>
        <v>12000</v>
      </c>
      <c r="H28" s="13" t="s">
        <v>155</v>
      </c>
    </row>
    <row r="29" spans="1:8" ht="17.100000000000001" customHeight="1">
      <c r="A29" s="206"/>
      <c r="B29" s="169">
        <v>12</v>
      </c>
      <c r="C29" s="9" t="s">
        <v>20</v>
      </c>
      <c r="D29" s="16" t="s">
        <v>10</v>
      </c>
      <c r="E29" s="3" t="s">
        <v>5</v>
      </c>
      <c r="F29" s="178" t="s">
        <v>39</v>
      </c>
      <c r="G29" s="14">
        <f>'BP 2023-2024'!AD69</f>
        <v>0</v>
      </c>
      <c r="H29" s="13" t="s">
        <v>156</v>
      </c>
    </row>
    <row r="30" spans="1:8" ht="17.100000000000001" customHeight="1">
      <c r="A30" s="206"/>
      <c r="B30" s="169">
        <v>12</v>
      </c>
      <c r="C30" s="9" t="s">
        <v>14</v>
      </c>
      <c r="D30" s="16" t="s">
        <v>10</v>
      </c>
      <c r="E30" s="3" t="s">
        <v>5</v>
      </c>
      <c r="F30" s="178" t="s">
        <v>39</v>
      </c>
      <c r="G30" s="14">
        <f>'BP 2023-2024'!AD49</f>
        <v>20000</v>
      </c>
      <c r="H30" s="13" t="s">
        <v>157</v>
      </c>
    </row>
    <row r="31" spans="1:8" ht="17.100000000000001" customHeight="1">
      <c r="A31" s="206"/>
      <c r="B31" s="169">
        <v>12</v>
      </c>
      <c r="C31" s="9" t="s">
        <v>159</v>
      </c>
      <c r="D31" s="16" t="s">
        <v>10</v>
      </c>
      <c r="E31" s="3" t="s">
        <v>5</v>
      </c>
      <c r="F31" s="178" t="s">
        <v>39</v>
      </c>
      <c r="G31" s="14">
        <f>'BP 2023-2024'!AD51</f>
        <v>202500</v>
      </c>
      <c r="H31" s="13" t="s">
        <v>158</v>
      </c>
    </row>
    <row r="32" spans="1:8" ht="17.100000000000001" customHeight="1">
      <c r="A32" s="206"/>
      <c r="B32" s="169">
        <v>12</v>
      </c>
      <c r="C32" s="9" t="s">
        <v>29</v>
      </c>
      <c r="D32" s="17" t="s">
        <v>27</v>
      </c>
      <c r="E32" s="3" t="s">
        <v>6</v>
      </c>
      <c r="F32" s="178" t="s">
        <v>40</v>
      </c>
      <c r="G32" s="14">
        <f>'BP 2023-2024'!AD12</f>
        <v>2325000</v>
      </c>
      <c r="H32" s="13" t="s">
        <v>161</v>
      </c>
    </row>
    <row r="33" spans="1:8" ht="17.100000000000001" customHeight="1">
      <c r="A33" s="206"/>
      <c r="B33" s="169">
        <v>12</v>
      </c>
      <c r="C33" s="9" t="s">
        <v>30</v>
      </c>
      <c r="D33" s="17" t="s">
        <v>27</v>
      </c>
      <c r="E33" s="3" t="s">
        <v>6</v>
      </c>
      <c r="F33" s="178" t="s">
        <v>40</v>
      </c>
      <c r="G33" s="14">
        <f>'BP 2023-2024'!AD13</f>
        <v>2280000</v>
      </c>
      <c r="H33" s="13" t="s">
        <v>161</v>
      </c>
    </row>
    <row r="34" spans="1:8" ht="17.100000000000001" customHeight="1">
      <c r="A34" s="206"/>
      <c r="B34" s="169">
        <v>12</v>
      </c>
      <c r="C34" s="9" t="s">
        <v>31</v>
      </c>
      <c r="D34" s="17" t="s">
        <v>27</v>
      </c>
      <c r="E34" s="3" t="s">
        <v>6</v>
      </c>
      <c r="F34" s="178" t="s">
        <v>40</v>
      </c>
      <c r="G34" s="14">
        <f>'BP 2023-2024'!AD14</f>
        <v>2350000</v>
      </c>
      <c r="H34" s="13" t="s">
        <v>161</v>
      </c>
    </row>
    <row r="35" spans="1:8" ht="17.100000000000001" customHeight="1">
      <c r="A35" s="206"/>
      <c r="B35" s="169">
        <v>12</v>
      </c>
      <c r="C35" s="9" t="s">
        <v>32</v>
      </c>
      <c r="D35" s="17" t="s">
        <v>27</v>
      </c>
      <c r="E35" s="3" t="s">
        <v>6</v>
      </c>
      <c r="F35" s="178" t="s">
        <v>40</v>
      </c>
      <c r="G35" s="14">
        <f>'BP 2023-2024'!AD16</f>
        <v>1170000</v>
      </c>
      <c r="H35" s="13" t="s">
        <v>162</v>
      </c>
    </row>
    <row r="36" spans="1:8" ht="17.100000000000001" customHeight="1">
      <c r="A36" s="206"/>
      <c r="B36" s="169">
        <v>12</v>
      </c>
      <c r="C36" s="9" t="s">
        <v>33</v>
      </c>
      <c r="D36" s="17" t="s">
        <v>27</v>
      </c>
      <c r="E36" s="3" t="s">
        <v>6</v>
      </c>
      <c r="F36" s="178" t="s">
        <v>40</v>
      </c>
      <c r="G36" s="14">
        <f>'BP 2023-2024'!AD17</f>
        <v>728000</v>
      </c>
      <c r="H36" s="13" t="s">
        <v>162</v>
      </c>
    </row>
    <row r="37" spans="1:8" ht="17.100000000000001" customHeight="1">
      <c r="A37" s="206"/>
      <c r="B37" s="169">
        <v>12</v>
      </c>
      <c r="C37" s="9" t="s">
        <v>34</v>
      </c>
      <c r="D37" s="17" t="s">
        <v>27</v>
      </c>
      <c r="E37" s="3" t="s">
        <v>6</v>
      </c>
      <c r="F37" s="178" t="s">
        <v>40</v>
      </c>
      <c r="G37" s="14">
        <f>'BP 2023-2024'!AD18</f>
        <v>156000</v>
      </c>
      <c r="H37" s="13" t="s">
        <v>162</v>
      </c>
    </row>
    <row r="38" spans="1:8" ht="17.100000000000001" customHeight="1">
      <c r="A38" s="206"/>
      <c r="B38" s="169">
        <v>12</v>
      </c>
      <c r="C38" s="9" t="s">
        <v>35</v>
      </c>
      <c r="D38" s="17" t="s">
        <v>27</v>
      </c>
      <c r="E38" s="3" t="s">
        <v>6</v>
      </c>
      <c r="F38" s="178" t="s">
        <v>40</v>
      </c>
      <c r="G38" s="14">
        <f>'BP 2023-2024'!AD19</f>
        <v>52000</v>
      </c>
      <c r="H38" s="13" t="s">
        <v>162</v>
      </c>
    </row>
    <row r="39" spans="1:8" ht="17.100000000000001" customHeight="1">
      <c r="A39" s="206"/>
      <c r="B39" s="169">
        <v>12</v>
      </c>
      <c r="C39" s="9" t="s">
        <v>36</v>
      </c>
      <c r="D39" s="17" t="s">
        <v>37</v>
      </c>
      <c r="E39" s="3" t="s">
        <v>6</v>
      </c>
      <c r="F39" s="178" t="s">
        <v>40</v>
      </c>
      <c r="G39" s="14">
        <f>'BP 2023-2024'!AD21</f>
        <v>292500</v>
      </c>
      <c r="H39" s="13" t="s">
        <v>163</v>
      </c>
    </row>
    <row r="40" spans="1:8" ht="17.100000000000001" customHeight="1">
      <c r="A40" s="208"/>
      <c r="B40" s="187">
        <v>12</v>
      </c>
      <c r="C40" s="188" t="s">
        <v>38</v>
      </c>
      <c r="D40" s="189" t="s">
        <v>37</v>
      </c>
      <c r="E40" s="190" t="s">
        <v>6</v>
      </c>
      <c r="F40" s="191" t="s">
        <v>40</v>
      </c>
      <c r="G40" s="192">
        <f>'BP 2023-2024'!AD23</f>
        <v>0</v>
      </c>
      <c r="H40" s="13" t="s">
        <v>163</v>
      </c>
    </row>
    <row r="41" spans="1:8" s="6" customFormat="1" ht="17.100000000000001" customHeight="1">
      <c r="A41" s="209" t="s">
        <v>41</v>
      </c>
      <c r="B41" s="211"/>
      <c r="C41" s="170"/>
      <c r="D41" s="171"/>
      <c r="E41" s="171"/>
      <c r="F41" s="171"/>
      <c r="G41" s="179">
        <f>SUM(G23:G31)</f>
        <v>1668100</v>
      </c>
    </row>
    <row r="42" spans="1:8" s="6" customFormat="1" ht="17.100000000000001" customHeight="1">
      <c r="A42" s="209" t="s">
        <v>42</v>
      </c>
      <c r="B42" s="211"/>
      <c r="C42" s="170"/>
      <c r="D42" s="171"/>
      <c r="E42" s="171"/>
      <c r="F42" s="171"/>
      <c r="G42" s="179">
        <f>SUM(G32:G40)</f>
        <v>9353500</v>
      </c>
    </row>
    <row r="43" spans="1:8" s="6" customFormat="1" ht="17.100000000000001" customHeight="1">
      <c r="A43" s="204" t="s">
        <v>100</v>
      </c>
      <c r="B43" s="205"/>
      <c r="C43" s="170"/>
      <c r="D43" s="171"/>
      <c r="E43" s="171"/>
      <c r="F43" s="171"/>
      <c r="G43" s="180">
        <f>G41+G21</f>
        <v>2080396</v>
      </c>
    </row>
    <row r="44" spans="1:8" s="6" customFormat="1" ht="17.100000000000001" customHeight="1">
      <c r="A44" s="204" t="s">
        <v>101</v>
      </c>
      <c r="B44" s="205"/>
      <c r="C44" s="170"/>
      <c r="D44" s="171"/>
      <c r="E44" s="171"/>
      <c r="F44" s="171"/>
      <c r="G44" s="180">
        <f>G42+G22</f>
        <v>10478740</v>
      </c>
    </row>
  </sheetData>
  <mergeCells count="8">
    <mergeCell ref="A43:B43"/>
    <mergeCell ref="A44:B44"/>
    <mergeCell ref="A3:A20"/>
    <mergeCell ref="A23:A40"/>
    <mergeCell ref="A21:B21"/>
    <mergeCell ref="A41:B41"/>
    <mergeCell ref="A22:B22"/>
    <mergeCell ref="A42:B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81625-CFFE-4AC9-A9A1-B4C124A32096}">
  <dimension ref="A2:H40"/>
  <sheetViews>
    <sheetView topLeftCell="B1" zoomScale="84" zoomScaleNormal="84" workbookViewId="0">
      <selection activeCell="E5" sqref="E5"/>
    </sheetView>
  </sheetViews>
  <sheetFormatPr defaultRowHeight="15"/>
  <cols>
    <col min="1" max="1" width="5.140625" customWidth="1"/>
    <col min="2" max="2" width="4.7109375" customWidth="1"/>
    <col min="3" max="3" width="63" customWidth="1"/>
    <col min="4" max="4" width="12.5703125" customWidth="1"/>
    <col min="5" max="5" width="79.5703125" customWidth="1"/>
    <col min="6" max="6" width="10.5703125" customWidth="1"/>
    <col min="7" max="7" width="11.42578125" customWidth="1"/>
    <col min="8" max="8" width="15.140625" customWidth="1"/>
  </cols>
  <sheetData>
    <row r="2" spans="1:8">
      <c r="A2" s="221" t="s">
        <v>103</v>
      </c>
      <c r="B2" s="222"/>
      <c r="C2" s="199" t="s">
        <v>102</v>
      </c>
      <c r="D2" s="200" t="s">
        <v>112</v>
      </c>
      <c r="E2" s="200" t="s">
        <v>104</v>
      </c>
      <c r="F2" s="200" t="s">
        <v>105</v>
      </c>
      <c r="G2" s="200" t="s">
        <v>12</v>
      </c>
      <c r="H2" s="201" t="s">
        <v>119</v>
      </c>
    </row>
    <row r="3" spans="1:8" ht="25.5">
      <c r="A3" s="223">
        <v>1</v>
      </c>
      <c r="B3" s="215"/>
      <c r="C3" s="226" t="s">
        <v>106</v>
      </c>
      <c r="D3" s="219">
        <v>45023</v>
      </c>
      <c r="E3" s="197" t="s">
        <v>107</v>
      </c>
      <c r="F3" s="197">
        <v>3</v>
      </c>
      <c r="G3" s="197"/>
      <c r="H3" s="198" t="s">
        <v>120</v>
      </c>
    </row>
    <row r="4" spans="1:8" ht="38.25">
      <c r="A4" s="214"/>
      <c r="B4" s="215"/>
      <c r="C4" s="217"/>
      <c r="D4" s="220"/>
      <c r="E4" s="1" t="s">
        <v>164</v>
      </c>
      <c r="F4" s="1">
        <v>1</v>
      </c>
      <c r="G4" s="1"/>
      <c r="H4" s="194" t="s">
        <v>120</v>
      </c>
    </row>
    <row r="5" spans="1:8">
      <c r="A5" s="214"/>
      <c r="B5" s="215"/>
      <c r="C5" s="217"/>
      <c r="D5" s="220"/>
      <c r="E5" s="1" t="s">
        <v>108</v>
      </c>
      <c r="F5" s="1">
        <v>1</v>
      </c>
      <c r="G5" s="1"/>
      <c r="H5" s="203">
        <v>0.2</v>
      </c>
    </row>
    <row r="6" spans="1:8">
      <c r="A6" s="214"/>
      <c r="B6" s="215"/>
      <c r="C6" s="217"/>
      <c r="D6" s="220"/>
      <c r="E6" s="1" t="s">
        <v>109</v>
      </c>
      <c r="F6" s="1">
        <v>2</v>
      </c>
      <c r="G6" s="1"/>
      <c r="H6" s="194" t="s">
        <v>120</v>
      </c>
    </row>
    <row r="7" spans="1:8">
      <c r="A7" s="214"/>
      <c r="B7" s="215"/>
      <c r="C7" s="217"/>
      <c r="D7" s="220"/>
      <c r="E7" s="2" t="s">
        <v>110</v>
      </c>
      <c r="F7" s="1">
        <v>2</v>
      </c>
      <c r="G7" s="1"/>
      <c r="H7" s="194" t="s">
        <v>120</v>
      </c>
    </row>
    <row r="8" spans="1:8">
      <c r="A8" s="224"/>
      <c r="B8" s="225"/>
      <c r="C8" s="218"/>
      <c r="D8" s="227"/>
      <c r="E8" s="2" t="s">
        <v>111</v>
      </c>
      <c r="F8" s="1">
        <v>2</v>
      </c>
      <c r="G8" s="1"/>
      <c r="H8" s="194" t="s">
        <v>120</v>
      </c>
    </row>
    <row r="9" spans="1:8" ht="38.25" customHeight="1">
      <c r="A9" s="212">
        <v>2</v>
      </c>
      <c r="B9" s="213"/>
      <c r="C9" s="216" t="s">
        <v>121</v>
      </c>
      <c r="D9" s="219" t="s">
        <v>118</v>
      </c>
      <c r="E9" s="1" t="s">
        <v>113</v>
      </c>
      <c r="F9" s="1">
        <v>2</v>
      </c>
      <c r="G9" s="1"/>
      <c r="H9" s="194" t="s">
        <v>120</v>
      </c>
    </row>
    <row r="10" spans="1:8" ht="25.5" customHeight="1">
      <c r="A10" s="214"/>
      <c r="B10" s="215"/>
      <c r="C10" s="217"/>
      <c r="D10" s="220"/>
      <c r="E10" s="1" t="s">
        <v>114</v>
      </c>
      <c r="F10" s="1">
        <v>1</v>
      </c>
      <c r="G10" s="1"/>
      <c r="H10" s="194" t="s">
        <v>120</v>
      </c>
    </row>
    <row r="11" spans="1:8" ht="38.25" customHeight="1">
      <c r="A11" s="214"/>
      <c r="B11" s="215"/>
      <c r="C11" s="217"/>
      <c r="D11" s="220"/>
      <c r="E11" s="1" t="s">
        <v>115</v>
      </c>
      <c r="F11" s="1">
        <v>1</v>
      </c>
      <c r="G11" s="1"/>
      <c r="H11" s="194" t="s">
        <v>120</v>
      </c>
    </row>
    <row r="12" spans="1:8" ht="38.25" customHeight="1">
      <c r="A12" s="214"/>
      <c r="B12" s="215"/>
      <c r="C12" s="217"/>
      <c r="D12" s="220"/>
      <c r="E12" s="1" t="s">
        <v>116</v>
      </c>
      <c r="F12" s="1">
        <v>1</v>
      </c>
      <c r="G12" s="1"/>
      <c r="H12" s="194" t="s">
        <v>120</v>
      </c>
    </row>
    <row r="13" spans="1:8">
      <c r="A13" s="214"/>
      <c r="B13" s="215"/>
      <c r="C13" s="218"/>
      <c r="D13" s="220"/>
      <c r="E13" s="1" t="s">
        <v>117</v>
      </c>
      <c r="F13" s="1">
        <v>3</v>
      </c>
      <c r="G13" s="1"/>
      <c r="H13" s="203">
        <v>0.8</v>
      </c>
    </row>
    <row r="14" spans="1:8" ht="25.5" customHeight="1">
      <c r="A14" s="229">
        <v>3</v>
      </c>
      <c r="B14" s="230"/>
      <c r="C14" s="216" t="s">
        <v>122</v>
      </c>
      <c r="D14" s="235">
        <v>45052</v>
      </c>
      <c r="E14" s="195" t="s">
        <v>123</v>
      </c>
      <c r="F14" s="1">
        <v>1</v>
      </c>
      <c r="G14" s="1"/>
      <c r="H14" s="194" t="s">
        <v>120</v>
      </c>
    </row>
    <row r="15" spans="1:8">
      <c r="A15" s="231"/>
      <c r="B15" s="232"/>
      <c r="C15" s="226"/>
      <c r="D15" s="236"/>
      <c r="E15" s="195" t="s">
        <v>124</v>
      </c>
      <c r="F15" s="1">
        <v>1</v>
      </c>
      <c r="G15" s="1"/>
      <c r="H15" s="194" t="s">
        <v>120</v>
      </c>
    </row>
    <row r="16" spans="1:8" ht="25.5">
      <c r="A16" s="231"/>
      <c r="B16" s="232"/>
      <c r="C16" s="226"/>
      <c r="D16" s="236"/>
      <c r="E16" s="196" t="s">
        <v>125</v>
      </c>
      <c r="F16" s="1">
        <v>1</v>
      </c>
      <c r="G16" s="1"/>
      <c r="H16" s="194" t="s">
        <v>120</v>
      </c>
    </row>
    <row r="17" spans="1:8">
      <c r="A17" s="231"/>
      <c r="B17" s="232"/>
      <c r="C17" s="226"/>
      <c r="D17" s="236"/>
      <c r="E17" s="196" t="s">
        <v>126</v>
      </c>
      <c r="F17" s="1">
        <v>2</v>
      </c>
      <c r="G17" s="1"/>
      <c r="H17" s="194" t="s">
        <v>120</v>
      </c>
    </row>
    <row r="18" spans="1:8">
      <c r="A18" s="231"/>
      <c r="B18" s="232"/>
      <c r="C18" s="226"/>
      <c r="D18" s="236"/>
      <c r="E18" s="196" t="s">
        <v>127</v>
      </c>
      <c r="F18" s="1">
        <v>2</v>
      </c>
      <c r="G18" s="1"/>
      <c r="H18" s="194" t="s">
        <v>120</v>
      </c>
    </row>
    <row r="19" spans="1:8" ht="38.25" customHeight="1">
      <c r="A19" s="231"/>
      <c r="B19" s="232"/>
      <c r="C19" s="226"/>
      <c r="D19" s="236"/>
      <c r="E19" s="196" t="s">
        <v>128</v>
      </c>
      <c r="F19" s="1">
        <v>1</v>
      </c>
      <c r="G19" s="1"/>
      <c r="H19" s="194" t="s">
        <v>120</v>
      </c>
    </row>
    <row r="20" spans="1:8" ht="25.5" customHeight="1">
      <c r="A20" s="231"/>
      <c r="B20" s="232"/>
      <c r="C20" s="226"/>
      <c r="D20" s="236"/>
      <c r="E20" s="196" t="s">
        <v>129</v>
      </c>
      <c r="F20" s="1">
        <v>1</v>
      </c>
      <c r="G20" s="1"/>
      <c r="H20" s="194" t="s">
        <v>120</v>
      </c>
    </row>
    <row r="21" spans="1:8" ht="25.5">
      <c r="A21" s="231"/>
      <c r="B21" s="232"/>
      <c r="C21" s="226"/>
      <c r="D21" s="236"/>
      <c r="E21" s="196" t="s">
        <v>130</v>
      </c>
      <c r="F21" s="1">
        <v>2</v>
      </c>
      <c r="G21" s="193"/>
      <c r="H21" s="194" t="s">
        <v>120</v>
      </c>
    </row>
    <row r="22" spans="1:8" ht="25.5">
      <c r="A22" s="233"/>
      <c r="B22" s="234"/>
      <c r="C22" s="228"/>
      <c r="D22" s="237"/>
      <c r="E22" s="196" t="s">
        <v>131</v>
      </c>
      <c r="F22" s="1">
        <v>1</v>
      </c>
      <c r="G22" s="193"/>
      <c r="H22" s="194" t="s">
        <v>120</v>
      </c>
    </row>
    <row r="23" spans="1:8" ht="25.5">
      <c r="A23" s="229">
        <v>4</v>
      </c>
      <c r="B23" s="230"/>
      <c r="C23" s="216" t="s">
        <v>145</v>
      </c>
      <c r="D23" s="235" t="s">
        <v>133</v>
      </c>
      <c r="E23" s="195" t="s">
        <v>135</v>
      </c>
      <c r="F23" s="1">
        <v>1</v>
      </c>
      <c r="G23" s="1"/>
      <c r="H23" s="202" t="s">
        <v>132</v>
      </c>
    </row>
    <row r="24" spans="1:8">
      <c r="A24" s="231"/>
      <c r="B24" s="232"/>
      <c r="C24" s="226"/>
      <c r="D24" s="236"/>
      <c r="E24" s="195" t="s">
        <v>137</v>
      </c>
      <c r="F24" s="1">
        <v>2</v>
      </c>
      <c r="G24" s="1"/>
      <c r="H24" s="202" t="s">
        <v>132</v>
      </c>
    </row>
    <row r="25" spans="1:8" ht="25.5">
      <c r="A25" s="231"/>
      <c r="B25" s="232"/>
      <c r="C25" s="226"/>
      <c r="D25" s="236"/>
      <c r="E25" s="196" t="s">
        <v>139</v>
      </c>
      <c r="F25" s="1">
        <v>1</v>
      </c>
      <c r="G25" s="1"/>
      <c r="H25" s="202" t="s">
        <v>132</v>
      </c>
    </row>
    <row r="26" spans="1:8" ht="25.5">
      <c r="A26" s="231"/>
      <c r="B26" s="232"/>
      <c r="C26" s="226"/>
      <c r="D26" s="236"/>
      <c r="E26" s="196" t="s">
        <v>138</v>
      </c>
      <c r="F26" s="1">
        <v>1</v>
      </c>
      <c r="G26" s="1"/>
      <c r="H26" s="202" t="s">
        <v>132</v>
      </c>
    </row>
    <row r="27" spans="1:8">
      <c r="A27" s="231"/>
      <c r="B27" s="232"/>
      <c r="C27" s="226"/>
      <c r="D27" s="236"/>
      <c r="E27" s="196" t="s">
        <v>140</v>
      </c>
      <c r="F27" s="1">
        <v>1</v>
      </c>
      <c r="G27" s="1"/>
      <c r="H27" s="202" t="s">
        <v>132</v>
      </c>
    </row>
    <row r="28" spans="1:8">
      <c r="A28" s="231"/>
      <c r="B28" s="232"/>
      <c r="C28" s="226"/>
      <c r="D28" s="236"/>
      <c r="E28" s="196" t="s">
        <v>141</v>
      </c>
      <c r="F28" s="1">
        <v>1</v>
      </c>
      <c r="G28" s="1"/>
      <c r="H28" s="202" t="s">
        <v>132</v>
      </c>
    </row>
    <row r="29" spans="1:8" ht="25.5">
      <c r="A29" s="231"/>
      <c r="B29" s="232"/>
      <c r="C29" s="226"/>
      <c r="D29" s="236"/>
      <c r="E29" s="196" t="s">
        <v>142</v>
      </c>
      <c r="F29" s="1">
        <v>2</v>
      </c>
      <c r="G29" s="1"/>
      <c r="H29" s="202" t="s">
        <v>132</v>
      </c>
    </row>
    <row r="30" spans="1:8">
      <c r="A30" s="231"/>
      <c r="B30" s="232"/>
      <c r="C30" s="226"/>
      <c r="D30" s="236"/>
      <c r="E30" s="196" t="s">
        <v>143</v>
      </c>
      <c r="F30" s="1">
        <v>2</v>
      </c>
      <c r="G30" s="193"/>
      <c r="H30" s="202" t="s">
        <v>132</v>
      </c>
    </row>
    <row r="31" spans="1:8">
      <c r="A31" s="233"/>
      <c r="B31" s="234"/>
      <c r="C31" s="228"/>
      <c r="D31" s="237"/>
      <c r="E31" s="196" t="s">
        <v>144</v>
      </c>
      <c r="F31" s="1">
        <v>1</v>
      </c>
      <c r="G31" s="193"/>
      <c r="H31" s="203">
        <v>0.3</v>
      </c>
    </row>
    <row r="32" spans="1:8">
      <c r="A32" s="229">
        <v>5</v>
      </c>
      <c r="B32" s="230"/>
      <c r="C32" s="216" t="s">
        <v>146</v>
      </c>
      <c r="D32" s="235">
        <v>45206</v>
      </c>
      <c r="E32" s="195" t="s">
        <v>160</v>
      </c>
      <c r="F32" s="1">
        <v>1</v>
      </c>
      <c r="G32" s="1"/>
      <c r="H32" s="202" t="s">
        <v>132</v>
      </c>
    </row>
    <row r="33" spans="1:8">
      <c r="A33" s="231"/>
      <c r="B33" s="232"/>
      <c r="C33" s="226"/>
      <c r="D33" s="236"/>
      <c r="E33" s="195" t="s">
        <v>134</v>
      </c>
      <c r="F33" s="1">
        <v>1</v>
      </c>
      <c r="G33" s="1"/>
      <c r="H33" s="202" t="s">
        <v>132</v>
      </c>
    </row>
    <row r="34" spans="1:8">
      <c r="A34" s="231"/>
      <c r="B34" s="232"/>
      <c r="C34" s="226"/>
      <c r="D34" s="236"/>
      <c r="E34" s="196" t="s">
        <v>136</v>
      </c>
      <c r="F34" s="1">
        <v>1</v>
      </c>
      <c r="G34" s="1"/>
      <c r="H34" s="202" t="s">
        <v>132</v>
      </c>
    </row>
    <row r="35" spans="1:8" ht="25.5">
      <c r="A35" s="231"/>
      <c r="B35" s="232"/>
      <c r="C35" s="226"/>
      <c r="D35" s="236"/>
      <c r="E35" s="196" t="s">
        <v>142</v>
      </c>
      <c r="F35" s="1">
        <v>1</v>
      </c>
      <c r="G35" s="1"/>
      <c r="H35" s="202" t="s">
        <v>132</v>
      </c>
    </row>
    <row r="36" spans="1:8">
      <c r="A36" s="231"/>
      <c r="B36" s="232"/>
      <c r="C36" s="226"/>
      <c r="D36" s="236"/>
      <c r="E36" s="196" t="s">
        <v>147</v>
      </c>
      <c r="F36" s="1">
        <v>1</v>
      </c>
      <c r="G36" s="1"/>
      <c r="H36" s="202" t="s">
        <v>132</v>
      </c>
    </row>
    <row r="37" spans="1:8" ht="25.5">
      <c r="A37" s="231"/>
      <c r="B37" s="232"/>
      <c r="C37" s="226"/>
      <c r="D37" s="236"/>
      <c r="E37" s="196" t="s">
        <v>148</v>
      </c>
      <c r="F37" s="1">
        <v>1</v>
      </c>
      <c r="G37" s="1"/>
      <c r="H37" s="202" t="s">
        <v>132</v>
      </c>
    </row>
    <row r="38" spans="1:8">
      <c r="A38" s="231"/>
      <c r="B38" s="232"/>
      <c r="C38" s="226"/>
      <c r="D38" s="236"/>
      <c r="E38" s="196" t="s">
        <v>149</v>
      </c>
      <c r="F38" s="1">
        <v>1</v>
      </c>
      <c r="G38" s="1"/>
      <c r="H38" s="202" t="s">
        <v>132</v>
      </c>
    </row>
    <row r="39" spans="1:8">
      <c r="A39" s="231"/>
      <c r="B39" s="232"/>
      <c r="C39" s="226"/>
      <c r="D39" s="236"/>
      <c r="E39" s="196" t="s">
        <v>150</v>
      </c>
      <c r="F39" s="1">
        <v>1</v>
      </c>
      <c r="G39" s="193"/>
      <c r="H39" s="202" t="s">
        <v>132</v>
      </c>
    </row>
    <row r="40" spans="1:8">
      <c r="A40" s="233"/>
      <c r="B40" s="234"/>
      <c r="C40" s="228"/>
      <c r="D40" s="237"/>
      <c r="E40" s="196" t="s">
        <v>151</v>
      </c>
      <c r="F40" s="1">
        <v>1</v>
      </c>
      <c r="G40" s="193"/>
      <c r="H40" s="202" t="s">
        <v>132</v>
      </c>
    </row>
  </sheetData>
  <mergeCells count="16">
    <mergeCell ref="C32:C40"/>
    <mergeCell ref="A32:B40"/>
    <mergeCell ref="D32:D40"/>
    <mergeCell ref="D14:D22"/>
    <mergeCell ref="C14:C22"/>
    <mergeCell ref="A14:B22"/>
    <mergeCell ref="A23:B31"/>
    <mergeCell ref="C23:C31"/>
    <mergeCell ref="D23:D31"/>
    <mergeCell ref="A9:B13"/>
    <mergeCell ref="C9:C13"/>
    <mergeCell ref="D9:D13"/>
    <mergeCell ref="A2:B2"/>
    <mergeCell ref="A3:B8"/>
    <mergeCell ref="C3:C8"/>
    <mergeCell ref="D3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BP 2023-2024</vt:lpstr>
      <vt:lpstr>BP with details</vt:lpstr>
      <vt:lpstr>Adv-Marketing-Sales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Shevchuk, Volodymyr</dc:creator>
  <cp:lastModifiedBy>Shevchuk, Volodymyr</cp:lastModifiedBy>
  <dcterms:created xsi:type="dcterms:W3CDTF">2023-05-16T08:27:57Z</dcterms:created>
  <dcterms:modified xsi:type="dcterms:W3CDTF">2023-05-16T11:34:54Z</dcterms:modified>
</cp:coreProperties>
</file>